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d0027\Downloads\Template Plannenlijst\"/>
    </mc:Choice>
  </mc:AlternateContent>
  <xr:revisionPtr revIDLastSave="0" documentId="13_ncr:1_{041A6054-C979-4B24-BCC0-C3A252463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s Project" sheetId="7" r:id="rId1"/>
    <sheet name="Data" sheetId="9" r:id="rId2"/>
  </sheets>
  <definedNames>
    <definedName name="_xlnm._FilterDatabase" localSheetId="1" hidden="1">Data!$A$1:$BM$51</definedName>
    <definedName name="_xlnm._FilterDatabase" localSheetId="0" hidden="1">'Plans Project'!$C$3:$R$3</definedName>
    <definedName name="_xlnm.Extract" localSheetId="0">'Plans Project'!$C$3</definedName>
    <definedName name="Plannen" localSheetId="0">'Plans Project'!#REF!</definedName>
    <definedName name="Plann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7" l="1"/>
  <c r="D38" i="7"/>
  <c r="E38" i="7"/>
  <c r="F38" i="7"/>
  <c r="G38" i="7"/>
  <c r="H38" i="7"/>
  <c r="I38" i="7"/>
  <c r="J38" i="7"/>
  <c r="K38" i="7"/>
  <c r="L38" i="7"/>
  <c r="M38" i="7"/>
  <c r="C39" i="7"/>
  <c r="D39" i="7"/>
  <c r="E39" i="7"/>
  <c r="F39" i="7"/>
  <c r="G39" i="7"/>
  <c r="H39" i="7"/>
  <c r="I39" i="7"/>
  <c r="J39" i="7"/>
  <c r="K39" i="7"/>
  <c r="L39" i="7"/>
  <c r="M39" i="7"/>
  <c r="C40" i="7"/>
  <c r="D40" i="7"/>
  <c r="E40" i="7"/>
  <c r="F40" i="7"/>
  <c r="G40" i="7"/>
  <c r="H40" i="7"/>
  <c r="I40" i="7"/>
  <c r="J40" i="7"/>
  <c r="K40" i="7"/>
  <c r="L40" i="7"/>
  <c r="M40" i="7"/>
  <c r="C41" i="7"/>
  <c r="D41" i="7"/>
  <c r="E41" i="7"/>
  <c r="F41" i="7"/>
  <c r="G41" i="7"/>
  <c r="H41" i="7"/>
  <c r="I41" i="7"/>
  <c r="J41" i="7"/>
  <c r="K41" i="7"/>
  <c r="L41" i="7"/>
  <c r="M41" i="7"/>
  <c r="C42" i="7"/>
  <c r="D42" i="7"/>
  <c r="E42" i="7"/>
  <c r="F42" i="7"/>
  <c r="G42" i="7"/>
  <c r="H42" i="7"/>
  <c r="I42" i="7"/>
  <c r="J42" i="7"/>
  <c r="K42" i="7"/>
  <c r="L42" i="7"/>
  <c r="M42" i="7"/>
  <c r="C43" i="7"/>
  <c r="D43" i="7"/>
  <c r="E43" i="7"/>
  <c r="F43" i="7"/>
  <c r="G43" i="7"/>
  <c r="H43" i="7"/>
  <c r="I43" i="7"/>
  <c r="J43" i="7"/>
  <c r="K43" i="7"/>
  <c r="L43" i="7"/>
  <c r="M43" i="7"/>
  <c r="C44" i="7"/>
  <c r="D44" i="7"/>
  <c r="E44" i="7"/>
  <c r="F44" i="7"/>
  <c r="G44" i="7"/>
  <c r="H44" i="7"/>
  <c r="I44" i="7"/>
  <c r="J44" i="7"/>
  <c r="K44" i="7"/>
  <c r="L44" i="7"/>
  <c r="M44" i="7"/>
  <c r="C45" i="7"/>
  <c r="D45" i="7"/>
  <c r="E45" i="7"/>
  <c r="F45" i="7"/>
  <c r="G45" i="7"/>
  <c r="H45" i="7"/>
  <c r="I45" i="7"/>
  <c r="J45" i="7"/>
  <c r="K45" i="7"/>
  <c r="L45" i="7"/>
  <c r="M45" i="7"/>
  <c r="C46" i="7"/>
  <c r="D46" i="7"/>
  <c r="E46" i="7"/>
  <c r="F46" i="7"/>
  <c r="G46" i="7"/>
  <c r="H46" i="7"/>
  <c r="I46" i="7"/>
  <c r="J46" i="7"/>
  <c r="K46" i="7"/>
  <c r="L46" i="7"/>
  <c r="M46" i="7"/>
  <c r="C47" i="7"/>
  <c r="D47" i="7"/>
  <c r="E47" i="7"/>
  <c r="F47" i="7"/>
  <c r="G47" i="7"/>
  <c r="H47" i="7"/>
  <c r="I47" i="7"/>
  <c r="J47" i="7"/>
  <c r="K47" i="7"/>
  <c r="L47" i="7"/>
  <c r="M47" i="7"/>
  <c r="C48" i="7"/>
  <c r="D48" i="7"/>
  <c r="E48" i="7"/>
  <c r="F48" i="7"/>
  <c r="G48" i="7"/>
  <c r="H48" i="7"/>
  <c r="I48" i="7"/>
  <c r="J48" i="7"/>
  <c r="K48" i="7"/>
  <c r="L48" i="7"/>
  <c r="M48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4" i="7"/>
  <c r="D5" i="7"/>
  <c r="E5" i="7"/>
  <c r="F5" i="7"/>
  <c r="H5" i="7"/>
  <c r="I5" i="7"/>
  <c r="J5" i="7"/>
  <c r="K5" i="7"/>
  <c r="L5" i="7"/>
  <c r="M5" i="7"/>
  <c r="D6" i="7"/>
  <c r="E6" i="7"/>
  <c r="F6" i="7"/>
  <c r="H6" i="7"/>
  <c r="I6" i="7"/>
  <c r="J6" i="7"/>
  <c r="K6" i="7"/>
  <c r="L6" i="7"/>
  <c r="M6" i="7"/>
  <c r="B6" i="7" s="1"/>
  <c r="C6" i="7" s="1"/>
  <c r="D7" i="7"/>
  <c r="E7" i="7"/>
  <c r="F7" i="7"/>
  <c r="H7" i="7"/>
  <c r="I7" i="7"/>
  <c r="J7" i="7"/>
  <c r="K7" i="7"/>
  <c r="L7" i="7"/>
  <c r="M7" i="7"/>
  <c r="D8" i="7"/>
  <c r="E8" i="7"/>
  <c r="F8" i="7"/>
  <c r="H8" i="7"/>
  <c r="I8" i="7"/>
  <c r="J8" i="7"/>
  <c r="K8" i="7"/>
  <c r="L8" i="7"/>
  <c r="M8" i="7"/>
  <c r="D9" i="7"/>
  <c r="E9" i="7"/>
  <c r="F9" i="7"/>
  <c r="H9" i="7"/>
  <c r="I9" i="7"/>
  <c r="J9" i="7"/>
  <c r="K9" i="7"/>
  <c r="L9" i="7"/>
  <c r="M9" i="7"/>
  <c r="B9" i="7" s="1"/>
  <c r="C9" i="7" s="1"/>
  <c r="D10" i="7"/>
  <c r="E10" i="7"/>
  <c r="F10" i="7"/>
  <c r="H10" i="7"/>
  <c r="I10" i="7"/>
  <c r="J10" i="7"/>
  <c r="K10" i="7"/>
  <c r="L10" i="7"/>
  <c r="M10" i="7"/>
  <c r="D11" i="7"/>
  <c r="E11" i="7"/>
  <c r="F11" i="7"/>
  <c r="H11" i="7"/>
  <c r="I11" i="7"/>
  <c r="J11" i="7"/>
  <c r="K11" i="7"/>
  <c r="L11" i="7"/>
  <c r="M11" i="7"/>
  <c r="B11" i="7" s="1"/>
  <c r="C11" i="7" s="1"/>
  <c r="D12" i="7"/>
  <c r="E12" i="7"/>
  <c r="F12" i="7"/>
  <c r="H12" i="7"/>
  <c r="I12" i="7"/>
  <c r="J12" i="7"/>
  <c r="K12" i="7"/>
  <c r="L12" i="7"/>
  <c r="M12" i="7"/>
  <c r="B12" i="7" s="1"/>
  <c r="C12" i="7" s="1"/>
  <c r="D13" i="7"/>
  <c r="E13" i="7"/>
  <c r="F13" i="7"/>
  <c r="H13" i="7"/>
  <c r="I13" i="7"/>
  <c r="J13" i="7"/>
  <c r="K13" i="7"/>
  <c r="L13" i="7"/>
  <c r="M13" i="7"/>
  <c r="B13" i="7" s="1"/>
  <c r="C13" i="7" s="1"/>
  <c r="D14" i="7"/>
  <c r="E14" i="7"/>
  <c r="F14" i="7"/>
  <c r="H14" i="7"/>
  <c r="I14" i="7"/>
  <c r="J14" i="7"/>
  <c r="K14" i="7"/>
  <c r="L14" i="7"/>
  <c r="M14" i="7"/>
  <c r="B14" i="7" s="1"/>
  <c r="C14" i="7" s="1"/>
  <c r="D15" i="7"/>
  <c r="E15" i="7"/>
  <c r="F15" i="7"/>
  <c r="H15" i="7"/>
  <c r="I15" i="7"/>
  <c r="J15" i="7"/>
  <c r="K15" i="7"/>
  <c r="L15" i="7"/>
  <c r="M15" i="7"/>
  <c r="D16" i="7"/>
  <c r="E16" i="7"/>
  <c r="F16" i="7"/>
  <c r="H16" i="7"/>
  <c r="I16" i="7"/>
  <c r="J16" i="7"/>
  <c r="K16" i="7"/>
  <c r="L16" i="7"/>
  <c r="M16" i="7"/>
  <c r="B16" i="7" s="1"/>
  <c r="C16" i="7" s="1"/>
  <c r="D17" i="7"/>
  <c r="E17" i="7"/>
  <c r="F17" i="7"/>
  <c r="H17" i="7"/>
  <c r="I17" i="7"/>
  <c r="J17" i="7"/>
  <c r="K17" i="7"/>
  <c r="L17" i="7"/>
  <c r="M17" i="7"/>
  <c r="B17" i="7" s="1"/>
  <c r="C17" i="7" s="1"/>
  <c r="D18" i="7"/>
  <c r="E18" i="7"/>
  <c r="F18" i="7"/>
  <c r="H18" i="7"/>
  <c r="I18" i="7"/>
  <c r="J18" i="7"/>
  <c r="K18" i="7"/>
  <c r="L18" i="7"/>
  <c r="M18" i="7"/>
  <c r="B18" i="7" s="1"/>
  <c r="C18" i="7" s="1"/>
  <c r="D19" i="7"/>
  <c r="E19" i="7"/>
  <c r="F19" i="7"/>
  <c r="H19" i="7"/>
  <c r="I19" i="7"/>
  <c r="J19" i="7"/>
  <c r="K19" i="7"/>
  <c r="L19" i="7"/>
  <c r="M19" i="7"/>
  <c r="B19" i="7" s="1"/>
  <c r="C19" i="7" s="1"/>
  <c r="D20" i="7"/>
  <c r="E20" i="7"/>
  <c r="F20" i="7"/>
  <c r="H20" i="7"/>
  <c r="I20" i="7"/>
  <c r="J20" i="7"/>
  <c r="K20" i="7"/>
  <c r="L20" i="7"/>
  <c r="M20" i="7"/>
  <c r="B20" i="7" s="1"/>
  <c r="C20" i="7" s="1"/>
  <c r="D21" i="7"/>
  <c r="E21" i="7"/>
  <c r="F21" i="7"/>
  <c r="H21" i="7"/>
  <c r="I21" i="7"/>
  <c r="J21" i="7"/>
  <c r="K21" i="7"/>
  <c r="L21" i="7"/>
  <c r="M21" i="7"/>
  <c r="B21" i="7" s="1"/>
  <c r="C21" i="7" s="1"/>
  <c r="D22" i="7"/>
  <c r="E22" i="7"/>
  <c r="F22" i="7"/>
  <c r="H22" i="7"/>
  <c r="I22" i="7"/>
  <c r="J22" i="7"/>
  <c r="K22" i="7"/>
  <c r="L22" i="7"/>
  <c r="M22" i="7"/>
  <c r="B22" i="7" s="1"/>
  <c r="C22" i="7" s="1"/>
  <c r="D23" i="7"/>
  <c r="E23" i="7"/>
  <c r="F23" i="7"/>
  <c r="H23" i="7"/>
  <c r="I23" i="7"/>
  <c r="J23" i="7"/>
  <c r="K23" i="7"/>
  <c r="L23" i="7"/>
  <c r="M23" i="7"/>
  <c r="B23" i="7" s="1"/>
  <c r="C23" i="7" s="1"/>
  <c r="D24" i="7"/>
  <c r="E24" i="7"/>
  <c r="F24" i="7"/>
  <c r="H24" i="7"/>
  <c r="I24" i="7"/>
  <c r="J24" i="7"/>
  <c r="K24" i="7"/>
  <c r="L24" i="7"/>
  <c r="M24" i="7"/>
  <c r="B24" i="7" s="1"/>
  <c r="C24" i="7" s="1"/>
  <c r="D25" i="7"/>
  <c r="E25" i="7"/>
  <c r="F25" i="7"/>
  <c r="H25" i="7"/>
  <c r="I25" i="7"/>
  <c r="J25" i="7"/>
  <c r="K25" i="7"/>
  <c r="L25" i="7"/>
  <c r="M25" i="7"/>
  <c r="B25" i="7" s="1"/>
  <c r="C25" i="7" s="1"/>
  <c r="D26" i="7"/>
  <c r="E26" i="7"/>
  <c r="F26" i="7"/>
  <c r="H26" i="7"/>
  <c r="I26" i="7"/>
  <c r="J26" i="7"/>
  <c r="K26" i="7"/>
  <c r="L26" i="7"/>
  <c r="M26" i="7"/>
  <c r="B26" i="7" s="1"/>
  <c r="C26" i="7" s="1"/>
  <c r="D27" i="7"/>
  <c r="E27" i="7"/>
  <c r="F27" i="7"/>
  <c r="H27" i="7"/>
  <c r="I27" i="7"/>
  <c r="J27" i="7"/>
  <c r="K27" i="7"/>
  <c r="L27" i="7"/>
  <c r="M27" i="7"/>
  <c r="B27" i="7" s="1"/>
  <c r="C27" i="7" s="1"/>
  <c r="D28" i="7"/>
  <c r="E28" i="7"/>
  <c r="F28" i="7"/>
  <c r="H28" i="7"/>
  <c r="I28" i="7"/>
  <c r="J28" i="7"/>
  <c r="K28" i="7"/>
  <c r="L28" i="7"/>
  <c r="M28" i="7"/>
  <c r="B28" i="7" s="1"/>
  <c r="C28" i="7" s="1"/>
  <c r="D29" i="7"/>
  <c r="E29" i="7"/>
  <c r="F29" i="7"/>
  <c r="H29" i="7"/>
  <c r="I29" i="7"/>
  <c r="J29" i="7"/>
  <c r="K29" i="7"/>
  <c r="L29" i="7"/>
  <c r="M29" i="7"/>
  <c r="B29" i="7" s="1"/>
  <c r="C29" i="7" s="1"/>
  <c r="D30" i="7"/>
  <c r="E30" i="7"/>
  <c r="F30" i="7"/>
  <c r="H30" i="7"/>
  <c r="I30" i="7"/>
  <c r="J30" i="7"/>
  <c r="K30" i="7"/>
  <c r="L30" i="7"/>
  <c r="M30" i="7"/>
  <c r="B30" i="7" s="1"/>
  <c r="C30" i="7" s="1"/>
  <c r="D31" i="7"/>
  <c r="E31" i="7"/>
  <c r="F31" i="7"/>
  <c r="H31" i="7"/>
  <c r="I31" i="7"/>
  <c r="J31" i="7"/>
  <c r="K31" i="7"/>
  <c r="L31" i="7"/>
  <c r="M31" i="7"/>
  <c r="D32" i="7"/>
  <c r="E32" i="7"/>
  <c r="F32" i="7"/>
  <c r="H32" i="7"/>
  <c r="I32" i="7"/>
  <c r="J32" i="7"/>
  <c r="K32" i="7"/>
  <c r="L32" i="7"/>
  <c r="M32" i="7"/>
  <c r="B32" i="7" s="1"/>
  <c r="C32" i="7" s="1"/>
  <c r="D33" i="7"/>
  <c r="E33" i="7"/>
  <c r="F33" i="7"/>
  <c r="H33" i="7"/>
  <c r="I33" i="7"/>
  <c r="J33" i="7"/>
  <c r="K33" i="7"/>
  <c r="L33" i="7"/>
  <c r="M33" i="7"/>
  <c r="B33" i="7" s="1"/>
  <c r="C33" i="7" s="1"/>
  <c r="D34" i="7"/>
  <c r="E34" i="7"/>
  <c r="F34" i="7"/>
  <c r="H34" i="7"/>
  <c r="I34" i="7"/>
  <c r="J34" i="7"/>
  <c r="K34" i="7"/>
  <c r="L34" i="7"/>
  <c r="M34" i="7"/>
  <c r="B34" i="7" s="1"/>
  <c r="C34" i="7" s="1"/>
  <c r="D35" i="7"/>
  <c r="E35" i="7"/>
  <c r="F35" i="7"/>
  <c r="H35" i="7"/>
  <c r="I35" i="7"/>
  <c r="J35" i="7"/>
  <c r="K35" i="7"/>
  <c r="L35" i="7"/>
  <c r="M35" i="7"/>
  <c r="B35" i="7" s="1"/>
  <c r="C35" i="7" s="1"/>
  <c r="D36" i="7"/>
  <c r="E36" i="7"/>
  <c r="F36" i="7"/>
  <c r="H36" i="7"/>
  <c r="I36" i="7"/>
  <c r="J36" i="7"/>
  <c r="K36" i="7"/>
  <c r="L36" i="7"/>
  <c r="M36" i="7"/>
  <c r="B36" i="7" s="1"/>
  <c r="C36" i="7" s="1"/>
  <c r="D37" i="7"/>
  <c r="E37" i="7"/>
  <c r="F37" i="7"/>
  <c r="H37" i="7"/>
  <c r="I37" i="7"/>
  <c r="J37" i="7"/>
  <c r="K37" i="7"/>
  <c r="L37" i="7"/>
  <c r="M37" i="7"/>
  <c r="B37" i="7" s="1"/>
  <c r="C37" i="7" s="1"/>
  <c r="M4" i="7"/>
  <c r="L4" i="7"/>
  <c r="K4" i="7"/>
  <c r="J4" i="7"/>
  <c r="I4" i="7"/>
  <c r="H4" i="7"/>
  <c r="F4" i="7"/>
  <c r="E4" i="7"/>
  <c r="D4" i="7"/>
  <c r="B5" i="7"/>
  <c r="C5" i="7" s="1"/>
  <c r="B7" i="7"/>
  <c r="C7" i="7" s="1"/>
  <c r="B8" i="7"/>
  <c r="C8" i="7" s="1"/>
  <c r="B10" i="7"/>
  <c r="C10" i="7" s="1"/>
  <c r="B15" i="7"/>
  <c r="C15" i="7" s="1"/>
  <c r="B31" i="7"/>
  <c r="C31" i="7" s="1"/>
  <c r="B4" i="7" l="1"/>
  <c r="C4" i="7" s="1"/>
</calcChain>
</file>

<file path=xl/sharedStrings.xml><?xml version="1.0" encoding="utf-8"?>
<sst xmlns="http://schemas.openxmlformats.org/spreadsheetml/2006/main" count="3166" uniqueCount="316">
  <si>
    <t>List of plans during project</t>
  </si>
  <si>
    <r>
      <t xml:space="preserve">Past Columns </t>
    </r>
    <r>
      <rPr>
        <b/>
        <sz val="14"/>
        <color rgb="FFFF0000"/>
        <rFont val="Calibri"/>
        <family val="2"/>
        <scheme val="minor"/>
      </rPr>
      <t>(Hide when done adapting file)</t>
    </r>
  </si>
  <si>
    <t>Plan no.</t>
  </si>
  <si>
    <t>UGE-Code</t>
  </si>
  <si>
    <t>Title 2</t>
  </si>
  <si>
    <t>Title 3</t>
  </si>
  <si>
    <t>Revision</t>
  </si>
  <si>
    <t>Revision Date</t>
  </si>
  <si>
    <t>State</t>
  </si>
  <si>
    <r>
      <t xml:space="preserve">Master
</t>
    </r>
    <r>
      <rPr>
        <b/>
        <sz val="12"/>
        <color theme="1"/>
        <rFont val="Calibri"/>
        <family val="2"/>
        <scheme val="minor"/>
      </rPr>
      <t>(No = print version)</t>
    </r>
  </si>
  <si>
    <t>Folder name</t>
  </si>
  <si>
    <t>Source</t>
  </si>
  <si>
    <r>
      <rPr>
        <sz val="11"/>
        <color rgb="FF0070C0"/>
        <rFont val="Calibri"/>
        <family val="2"/>
        <scheme val="minor"/>
      </rPr>
      <t>Link PAX server</t>
    </r>
    <r>
      <rPr>
        <sz val="11"/>
        <color theme="1"/>
        <rFont val="Calibri"/>
        <family val="2"/>
        <scheme val="minor"/>
      </rPr>
      <t xml:space="preserve">
O:\LIP\92 Stevin-Avelgem\20_Public Acceptance\01 CR Noord\04_WV-VON\GEZEL-IZGEM  Robin ok 30.04.2026\VON-Index 235 81002\4.Lijsten</t>
    </r>
  </si>
  <si>
    <t>TR-CODE : TR43033</t>
  </si>
  <si>
    <t>Project name: EV209 (Ventilus)</t>
  </si>
  <si>
    <t>Version date: 02/06/2026</t>
  </si>
  <si>
    <t>Name</t>
  </si>
  <si>
    <t>Folder Name</t>
  </si>
  <si>
    <t>File Name</t>
  </si>
  <si>
    <t>[Title 1]</t>
  </si>
  <si>
    <t>[Title 2]</t>
  </si>
  <si>
    <t>[Title 3]</t>
  </si>
  <si>
    <t>[Title 4]</t>
  </si>
  <si>
    <t>[Title 5]</t>
  </si>
  <si>
    <t>Object Id</t>
  </si>
  <si>
    <t>Status</t>
  </si>
  <si>
    <t>Version</t>
  </si>
  <si>
    <t>Workflow</t>
  </si>
  <si>
    <t>Folder Id</t>
  </si>
  <si>
    <t>[Action]</t>
  </si>
  <si>
    <t>[Appr.]</t>
  </si>
  <si>
    <t>[Check.]</t>
  </si>
  <si>
    <t>[Drawn]</t>
  </si>
  <si>
    <t>[Family]</t>
  </si>
  <si>
    <t>[Folio]</t>
  </si>
  <si>
    <t>[Format/ Size]</t>
  </si>
  <si>
    <t>[Master]</t>
  </si>
  <si>
    <t>[Genre]</t>
  </si>
  <si>
    <t>[Project nbr]</t>
  </si>
  <si>
    <t>[RVAPP_2]</t>
  </si>
  <si>
    <t>[RVAPP_3]</t>
  </si>
  <si>
    <t>[RVAPP_4]</t>
  </si>
  <si>
    <t>[RVAPP_5]</t>
  </si>
  <si>
    <t>[RVCHK_2]</t>
  </si>
  <si>
    <t>[RVCHK_3]</t>
  </si>
  <si>
    <t>[RVCHK_4]</t>
  </si>
  <si>
    <t>[RVCHK_5]</t>
  </si>
  <si>
    <t>[RVDATE_2]</t>
  </si>
  <si>
    <t>[RVDATE_3]</t>
  </si>
  <si>
    <t>[RVDATE_4]</t>
  </si>
  <si>
    <t>[RVDATE_5]</t>
  </si>
  <si>
    <t>[RVDESC_2]</t>
  </si>
  <si>
    <t>[RVDESC_3]</t>
  </si>
  <si>
    <t>[RVDESC_4]</t>
  </si>
  <si>
    <t>[RVDESC_5]</t>
  </si>
  <si>
    <t>[RVDES_2]</t>
  </si>
  <si>
    <t>[RVDES_3]</t>
  </si>
  <si>
    <t>[RVDES_4]</t>
  </si>
  <si>
    <t>[RVDES_5]</t>
  </si>
  <si>
    <t>[RVST_2]</t>
  </si>
  <si>
    <t>[RVST_3]</t>
  </si>
  <si>
    <t>[RVST_4]</t>
  </si>
  <si>
    <t>[RVST_5]</t>
  </si>
  <si>
    <t>[RVVAL_2]</t>
  </si>
  <si>
    <t>[RVVAL_3]</t>
  </si>
  <si>
    <t>[RVVAL_4]</t>
  </si>
  <si>
    <t>[RVVAL_5]</t>
  </si>
  <si>
    <t>[RV_1]</t>
  </si>
  <si>
    <t>[RV_2]</t>
  </si>
  <si>
    <t>[RV_3]</t>
  </si>
  <si>
    <t>[RV_4]</t>
  </si>
  <si>
    <t>[RV_5]</t>
  </si>
  <si>
    <t>[Reason for change]</t>
  </si>
  <si>
    <t>[Rev]</t>
  </si>
  <si>
    <t>[Rev. date]</t>
  </si>
  <si>
    <t>[Scale]</t>
  </si>
  <si>
    <t>[Status]</t>
  </si>
  <si>
    <t>[Total nbr Folios]</t>
  </si>
  <si>
    <t>[Valid.]</t>
  </si>
  <si>
    <t>Attribute Record Id</t>
  </si>
  <si>
    <t>ELI-3936765-000</t>
  </si>
  <si>
    <t>LAS (production - do not use for test)\EV209\Permit\WV-VON\TR43033\9510 SITUATIEPLAN</t>
  </si>
  <si>
    <t>ELI-3936765-000.dgn</t>
  </si>
  <si>
    <t>BRUGGE WAGGELWATER/ZEDELGEM 150(380)kV LIJN</t>
  </si>
  <si>
    <t>SITUATIEPLAN</t>
  </si>
  <si>
    <t>EV209</t>
  </si>
  <si>
    <t>P4 - P44bis - ZEDELGEM</t>
  </si>
  <si>
    <t/>
  </si>
  <si>
    <t>Permit Request Approved</t>
  </si>
  <si>
    <t>Checked In</t>
  </si>
  <si>
    <t>00.00</t>
  </si>
  <si>
    <t>Permit</t>
  </si>
  <si>
    <t>YES</t>
  </si>
  <si>
    <t>DSJ</t>
  </si>
  <si>
    <t>DEJ</t>
  </si>
  <si>
    <t>10</t>
  </si>
  <si>
    <t>000</t>
  </si>
  <si>
    <t>A0</t>
  </si>
  <si>
    <t>95</t>
  </si>
  <si>
    <t>TR43033</t>
  </si>
  <si>
    <t>Project</t>
  </si>
  <si>
    <t>09/07/2025 00:00:00</t>
  </si>
  <si>
    <t>1:5000</t>
  </si>
  <si>
    <t>PRM</t>
  </si>
  <si>
    <t>003</t>
  </si>
  <si>
    <t>BOP</t>
  </si>
  <si>
    <t>2771053</t>
  </si>
  <si>
    <t>ELI-3936766-000</t>
  </si>
  <si>
    <t>LAS (production - do not use for test)\EV209\Permit\WV-VON\TR43033\9500 GRONDPLANNEN EN LENGTEPROFIELEN</t>
  </si>
  <si>
    <t>ELI-3936766-000.dgn</t>
  </si>
  <si>
    <t>GRONDPLANNEN EN LENGTEPROFIELEN</t>
  </si>
  <si>
    <t>P4 (EV209) - P5</t>
  </si>
  <si>
    <t>VST/DEJ</t>
  </si>
  <si>
    <t>00</t>
  </si>
  <si>
    <t>1:1000</t>
  </si>
  <si>
    <t>001</t>
  </si>
  <si>
    <t>2771055</t>
  </si>
  <si>
    <t>ELI-3936767-000</t>
  </si>
  <si>
    <t>ELI-3936767-000.dgn</t>
  </si>
  <si>
    <t>P5 - P6</t>
  </si>
  <si>
    <t>07/09/2025 00:00:00</t>
  </si>
  <si>
    <t>2771056</t>
  </si>
  <si>
    <t>ELI-3936768-000</t>
  </si>
  <si>
    <t>ELI-3936768-000.dgn</t>
  </si>
  <si>
    <t>P6 - P7</t>
  </si>
  <si>
    <t>2771057</t>
  </si>
  <si>
    <t>ELI-3936769-000</t>
  </si>
  <si>
    <t>ELI-3936769-000.dgn</t>
  </si>
  <si>
    <t>P7 - P8</t>
  </si>
  <si>
    <t>2771058</t>
  </si>
  <si>
    <t>ELI-3936770-000</t>
  </si>
  <si>
    <t>ELI-3936770-000.dgn</t>
  </si>
  <si>
    <t>P8 - P9</t>
  </si>
  <si>
    <t>2771059</t>
  </si>
  <si>
    <t>ELI-3936771-000</t>
  </si>
  <si>
    <t>ELI-3936771-000.dgn</t>
  </si>
  <si>
    <t>P9 - P10</t>
  </si>
  <si>
    <t>2771060</t>
  </si>
  <si>
    <t>ELI-3936772-000</t>
  </si>
  <si>
    <t>ELI-3936772-000.dgn</t>
  </si>
  <si>
    <t>P10 - P11</t>
  </si>
  <si>
    <t>2771061</t>
  </si>
  <si>
    <t>ELI-3936773-000</t>
  </si>
  <si>
    <t>ELI-3936773-000.dgn</t>
  </si>
  <si>
    <t>P11 - P12</t>
  </si>
  <si>
    <t>2771062</t>
  </si>
  <si>
    <t>ELI-3936774-000</t>
  </si>
  <si>
    <t>ELI-3936774-000.dgn</t>
  </si>
  <si>
    <t>P12 - P13</t>
  </si>
  <si>
    <t>2771063</t>
  </si>
  <si>
    <t>ELI-3936775-000</t>
  </si>
  <si>
    <t>ELI-3936775-000.dgn</t>
  </si>
  <si>
    <t>P13 - P14N</t>
  </si>
  <si>
    <t>2771064</t>
  </si>
  <si>
    <t>ELI-3936776-000</t>
  </si>
  <si>
    <t>ELI-3936776-000.dgn</t>
  </si>
  <si>
    <t>P14N - P15N</t>
  </si>
  <si>
    <t>2771065</t>
  </si>
  <si>
    <t>ELI-3936777-000</t>
  </si>
  <si>
    <t>ELI-3936777-000.dgn</t>
  </si>
  <si>
    <t>P15N - P16</t>
  </si>
  <si>
    <t>2771066</t>
  </si>
  <si>
    <t>ELI-3936778-000</t>
  </si>
  <si>
    <t>ELI-3936778-000.dgn</t>
  </si>
  <si>
    <t>P16 - P17</t>
  </si>
  <si>
    <t>2771067</t>
  </si>
  <si>
    <t>ELI-3936779-000</t>
  </si>
  <si>
    <t>ELI-3936779-000.dgn</t>
  </si>
  <si>
    <t>P17 - P18</t>
  </si>
  <si>
    <t>2771068</t>
  </si>
  <si>
    <t>ELI-3936780-000</t>
  </si>
  <si>
    <t>ELI-3936780-000.dgn</t>
  </si>
  <si>
    <t>P18 - P19</t>
  </si>
  <si>
    <t>2771069</t>
  </si>
  <si>
    <t>ELI-3936781-000</t>
  </si>
  <si>
    <t>ELI-3936781-000.dgn</t>
  </si>
  <si>
    <t>P19 - P20</t>
  </si>
  <si>
    <t>2771070</t>
  </si>
  <si>
    <t>ELI-3936782-000</t>
  </si>
  <si>
    <t>ELI-3936782-000.dgn</t>
  </si>
  <si>
    <t>P20 - P21</t>
  </si>
  <si>
    <t>2771072</t>
  </si>
  <si>
    <t>ELI-3936783-000</t>
  </si>
  <si>
    <t>ELI-3936783-000.dgn</t>
  </si>
  <si>
    <t>P21 - P22</t>
  </si>
  <si>
    <t>2771073</t>
  </si>
  <si>
    <t>ELI-3936784-000</t>
  </si>
  <si>
    <t>ELI-3936784-000.dgn</t>
  </si>
  <si>
    <t>P22 - P23</t>
  </si>
  <si>
    <t>2771074</t>
  </si>
  <si>
    <t>ELI-3936785-000</t>
  </si>
  <si>
    <t>ELI-3936785-000.dgn</t>
  </si>
  <si>
    <t>P23 - P24</t>
  </si>
  <si>
    <t>2771075</t>
  </si>
  <si>
    <t>ELI-3936786-000</t>
  </si>
  <si>
    <t>ELI-3936786-000.dgn</t>
  </si>
  <si>
    <t>P24 - P25</t>
  </si>
  <si>
    <t>2771076</t>
  </si>
  <si>
    <t>ELI-3936787-000</t>
  </si>
  <si>
    <t>ELI-3936787-000.dgn</t>
  </si>
  <si>
    <t>P25 - P26</t>
  </si>
  <si>
    <t>2771077</t>
  </si>
  <si>
    <t>ELI-3936788-000</t>
  </si>
  <si>
    <t>ELI-3936788-000.dgn</t>
  </si>
  <si>
    <t>P26 - P27N</t>
  </si>
  <si>
    <t>2771078</t>
  </si>
  <si>
    <t>ELI-3936789-000</t>
  </si>
  <si>
    <t>ELI-3936789-000.dgn</t>
  </si>
  <si>
    <t>P27N - P28</t>
  </si>
  <si>
    <t>2771079</t>
  </si>
  <si>
    <t>ELI-3936790-000</t>
  </si>
  <si>
    <t>ELI-3936790-000.dgn</t>
  </si>
  <si>
    <t>P28 - P29</t>
  </si>
  <si>
    <t>2771080</t>
  </si>
  <si>
    <t>ELI-3936791-000</t>
  </si>
  <si>
    <t>ELI-3936791-000.dgn</t>
  </si>
  <si>
    <t>P29 - P30</t>
  </si>
  <si>
    <t>2771081</t>
  </si>
  <si>
    <t>ELI-3936792-000</t>
  </si>
  <si>
    <t>ELI-3936792-000.dgn</t>
  </si>
  <si>
    <t>P30 - P31</t>
  </si>
  <si>
    <t>2771082</t>
  </si>
  <si>
    <t>ELI-3936793-000</t>
  </si>
  <si>
    <t>ELI-3936793-000.dgn</t>
  </si>
  <si>
    <t>P31 - P32</t>
  </si>
  <si>
    <t>2771083</t>
  </si>
  <si>
    <t>ELI-3936794-000</t>
  </si>
  <si>
    <t>ELI-3936794-000.dgn</t>
  </si>
  <si>
    <t>P32 - P33</t>
  </si>
  <si>
    <t>2771084</t>
  </si>
  <si>
    <t>ELI-3936795-000</t>
  </si>
  <si>
    <t>ELI-3936795-000.dgn</t>
  </si>
  <si>
    <t>P33 - P34</t>
  </si>
  <si>
    <t>2771085</t>
  </si>
  <si>
    <t>ELI-3936797-000</t>
  </si>
  <si>
    <t>ELI-3936797-000.dgn</t>
  </si>
  <si>
    <t>P35 - P36</t>
  </si>
  <si>
    <t>2771086</t>
  </si>
  <si>
    <t>ELI-3936798-000</t>
  </si>
  <si>
    <t>ELI-3936798-000.dgn</t>
  </si>
  <si>
    <t>P36 - P37</t>
  </si>
  <si>
    <t>2771087</t>
  </si>
  <si>
    <t>ELI-3936799-000</t>
  </si>
  <si>
    <t>ELI-3936799-000.dgn</t>
  </si>
  <si>
    <t>P37 - P38</t>
  </si>
  <si>
    <t>2771088</t>
  </si>
  <si>
    <t>ELI-3936800-000</t>
  </si>
  <si>
    <t>ELI-3936800-000.dgn</t>
  </si>
  <si>
    <t>P38 - P39</t>
  </si>
  <si>
    <t>2771089</t>
  </si>
  <si>
    <t>ELI-3936801-000</t>
  </si>
  <si>
    <t>ELI-3936801-000.dgn</t>
  </si>
  <si>
    <t>P39 - P40</t>
  </si>
  <si>
    <t>2771090</t>
  </si>
  <si>
    <t>ELI-3936802-000</t>
  </si>
  <si>
    <t>ELI-3936802-000.dgn</t>
  </si>
  <si>
    <t>P40 - P41</t>
  </si>
  <si>
    <t>2771091</t>
  </si>
  <si>
    <t>ELI-3936803-000</t>
  </si>
  <si>
    <t>ELI-3936803-000.dgn</t>
  </si>
  <si>
    <t>P41 - P42</t>
  </si>
  <si>
    <t>2771092</t>
  </si>
  <si>
    <t>ELI-3936804-000</t>
  </si>
  <si>
    <t>ELI-3936804-000.dgn</t>
  </si>
  <si>
    <t>P42 - P43</t>
  </si>
  <si>
    <t>2771093</t>
  </si>
  <si>
    <t>ELI-3936805-000</t>
  </si>
  <si>
    <t>ELI-3936805-000.dgn</t>
  </si>
  <si>
    <t>P43 - P44bis</t>
  </si>
  <si>
    <t>2771094</t>
  </si>
  <si>
    <t>ELI-3936806-000</t>
  </si>
  <si>
    <t>ELI-3936806-000.dgn</t>
  </si>
  <si>
    <t>P44bis - ZEDELGEM</t>
  </si>
  <si>
    <t>2771095</t>
  </si>
  <si>
    <t>CAD_2D_EV209_010925.dgn</t>
  </si>
  <si>
    <t>Permit in Progress</t>
  </si>
  <si>
    <t>N/A</t>
  </si>
  <si>
    <t>2860675</t>
  </si>
  <si>
    <t>format_CE.dgn</t>
  </si>
  <si>
    <t>2860676</t>
  </si>
  <si>
    <t>LEV_2D_EV209_010925.dgn</t>
  </si>
  <si>
    <t>2860677</t>
  </si>
  <si>
    <t>CAD_2D_EV209_090125.dgn</t>
  </si>
  <si>
    <t>2871489</t>
  </si>
  <si>
    <t>ELI-3936796-000</t>
  </si>
  <si>
    <t>ELI-3936796-000.dgn</t>
  </si>
  <si>
    <t>BRUGGE WAGGELWATER/ZEDELGEM 150(380)KV LIJN</t>
  </si>
  <si>
    <t>P34 - P35</t>
  </si>
  <si>
    <t>92</t>
  </si>
  <si>
    <t>2875409</t>
  </si>
  <si>
    <t>ELI-3936808-000</t>
  </si>
  <si>
    <t>LAS (production - do not use for test)\EV209\Permit\WV-VON\TR43033\9556 UITWENDIGE VORM VAN DE MASTEN</t>
  </si>
  <si>
    <t>ELI-3936808-000.dgn</t>
  </si>
  <si>
    <t>UITWENDIGE VORM VAN DE MASTEN</t>
  </si>
  <si>
    <t>P14N, P15N, P27N</t>
  </si>
  <si>
    <t>56</t>
  </si>
  <si>
    <t>A3</t>
  </si>
  <si>
    <t>1:500</t>
  </si>
  <si>
    <t>2771098</t>
  </si>
  <si>
    <t>ELI-3936809-000</t>
  </si>
  <si>
    <t>ELI-3936809-000.dgn</t>
  </si>
  <si>
    <t>P44bis</t>
  </si>
  <si>
    <t>1:400</t>
  </si>
  <si>
    <t>2771099</t>
  </si>
  <si>
    <t>ELI-3951201-000</t>
  </si>
  <si>
    <t>LAS (production - do not use for test)\EV209\Permit\WV-VON\TR43033\9500 LIJST DER MASTEN</t>
  </si>
  <si>
    <t>ELI-3951201-000.xlsm</t>
  </si>
  <si>
    <t>LIJST DER MASTEN</t>
  </si>
  <si>
    <t>P4 - P44bis (ZEDELGEM)</t>
  </si>
  <si>
    <t>01.00</t>
  </si>
  <si>
    <t>29/05/2024 00:00:00</t>
  </si>
  <si>
    <t>CFC</t>
  </si>
  <si>
    <t>002</t>
  </si>
  <si>
    <t>2875432</t>
  </si>
  <si>
    <t>LAS (production - do not use for test)\EV209\Permit\WV-VON\TR43033</t>
  </si>
  <si>
    <t>Title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</si>
</sst>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/mm/yyyy;@" x16r2:formatCode16="[$-en-BE,1]dd/mm/yy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9" fillId="0" borderId="3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49" fontId="0" fillId="0" borderId="0" xfId="0" applyNumberFormat="1"/>
    <xf numFmtId="164" fontId="1" fillId="0" borderId="3" xfId="0" applyNumberFormat="1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vertical="center" wrapText="1"/>
    </xf>
    <xf numFmtId="164" fontId="0" fillId="0" borderId="0" xfId="0" applyNumberFormat="1"/>
    <xf numFmtId="0" fontId="0" fillId="0" borderId="1" xfId="0" applyBorder="1" applyAlignment="1">
      <alignment vertical="top" wrapText="1"/>
    </xf>
    <xf numFmtId="0" fontId="8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1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9" xfId="1" applyFill="1" applyBorder="1" applyAlignment="1">
      <alignment horizontal="center"/>
    </xf>
    <xf numFmtId="0" fontId="0" fillId="3" borderId="0" xfId="0" applyFill="1"/>
    <xf numFmtId="14" fontId="0" fillId="0" borderId="7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49" fontId="0" fillId="0" borderId="0" xfId="0" applyNumberFormat="1" applyProtection="1">
      <protection locked="0"/>
    </xf>
    <xf numFmtId="1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48"/>
  <sheetViews>
    <sheetView tabSelected="1" topLeftCell="C1" workbookViewId="0">
      <selection activeCell="G2" sqref="G2"/>
    </sheetView>
  </sheetViews>
  <sheetFormatPr defaultColWidth="9.140625" defaultRowHeight="15" outlineLevelCol="1" x14ac:dyDescent="0.25"/>
  <cols>
    <col min="1" max="1" width="47.5703125" hidden="1" customWidth="1" outlineLevel="1"/>
    <col min="2" max="2" width="102.5703125" hidden="1" customWidth="1" collapsed="1"/>
    <col min="3" max="3" width="56.140625" bestFit="1" customWidth="1"/>
    <col min="4" max="4" width="23.28515625" style="3" bestFit="1" customWidth="1"/>
    <col min="5" max="5" width="36.42578125" style="3" bestFit="1" customWidth="1"/>
    <col min="6" max="6" width="30.5703125" style="3" bestFit="1" customWidth="1"/>
    <col min="7" max="7" width="21.85546875" style="3" bestFit="1" customWidth="1"/>
    <col min="8" max="8" width="13.28515625" bestFit="1" customWidth="1"/>
    <col min="9" max="9" width="19.42578125" style="12" bestFit="1" customWidth="1"/>
    <col min="10" max="10" width="24.28515625" style="2" bestFit="1" customWidth="1"/>
    <col min="11" max="11" width="23" style="2" bestFit="1" customWidth="1"/>
    <col min="12" max="12" width="17.85546875" style="2" bestFit="1" customWidth="1"/>
    <col min="13" max="13" width="72" bestFit="1" customWidth="1"/>
    <col min="14" max="14" width="20.85546875" bestFit="1" customWidth="1"/>
    <col min="15" max="15" width="12.28515625" bestFit="1" customWidth="1"/>
  </cols>
  <sheetData>
    <row r="1" spans="1:14" ht="31.15" customHeight="1" thickBot="1" x14ac:dyDescent="0.3">
      <c r="A1" s="26"/>
      <c r="B1" s="26"/>
      <c r="C1" s="24" t="s">
        <v>0</v>
      </c>
      <c r="D1" s="24"/>
      <c r="E1" s="16"/>
      <c r="F1" s="16"/>
      <c r="G1" s="16"/>
      <c r="H1" s="16"/>
      <c r="I1" s="16"/>
      <c r="J1" s="16"/>
      <c r="K1" s="16"/>
      <c r="L1" s="16"/>
      <c r="M1" s="16"/>
    </row>
    <row r="2" spans="1:14" ht="70.5" customHeight="1" thickBot="1" x14ac:dyDescent="0.3">
      <c r="A2" s="26"/>
      <c r="B2" s="26"/>
      <c r="C2" s="13" t="s">
        <v>12</v>
      </c>
      <c r="D2" s="14" t="s">
        <v>13</v>
      </c>
      <c r="E2" s="14" t="s">
        <v>14</v>
      </c>
      <c r="F2" s="23" t="s">
        <v>15</v>
      </c>
      <c r="G2" s="22"/>
      <c r="H2" s="15"/>
      <c r="I2" s="10"/>
      <c r="J2" s="22"/>
      <c r="K2" s="4"/>
      <c r="L2" s="4"/>
      <c r="M2" s="1"/>
    </row>
    <row r="3" spans="1:14" ht="35.450000000000003" customHeight="1" x14ac:dyDescent="0.25">
      <c r="A3" s="31" t="s">
        <v>1</v>
      </c>
      <c r="B3" s="32"/>
      <c r="C3" s="7" t="s">
        <v>2</v>
      </c>
      <c r="D3" s="5" t="s">
        <v>3</v>
      </c>
      <c r="E3" s="5" t="s">
        <v>4</v>
      </c>
      <c r="F3" s="5" t="s">
        <v>5</v>
      </c>
      <c r="G3" s="5" t="s">
        <v>315</v>
      </c>
      <c r="H3" s="6" t="s">
        <v>6</v>
      </c>
      <c r="I3" s="11" t="s">
        <v>7</v>
      </c>
      <c r="J3" s="6" t="s">
        <v>8</v>
      </c>
      <c r="K3" s="6" t="s">
        <v>9</v>
      </c>
      <c r="L3" s="8" t="s">
        <v>10</v>
      </c>
      <c r="M3" s="8" t="s">
        <v>11</v>
      </c>
    </row>
    <row r="4" spans="1:14" x14ac:dyDescent="0.25">
      <c r="A4" s="9" t="s">
        <v>80</v>
      </c>
      <c r="B4" t="str">
        <f>"pw:\\ISOAPP1305.belgrid.net:PROD_G_PLAN\Documents\LAS (production - do not use for test)\"&amp;M4&amp;"\"&amp;A4</f>
        <v>pw:\\ISOAPP1305.belgrid.net:PROD_G_PLAN\Documents\LAS (production - do not use for test)\EV209\Permit\WV-VON\TR43033\9510 SITUATIEPLAN\ELI-3936765-000</v>
      </c>
      <c r="C4" s="25" t="str">
        <f>HYPERLINK(B4, A4)</f>
        <v>ELI-3936765-000</v>
      </c>
      <c r="D4" s="17" t="str">
        <f>MID((VLOOKUP(A4,Data!A:BM,2,FALSE)), FIND("\",(VLOOKUP(A4,Data!A:BM,2,FALSE))) + 1, FIND("\",(VLOOKUP(A4,Data!A:BM,2,FALSE)),FIND("\",(VLOOKUP(A4,Data!A:BM,2,FALSE)))+1) - FIND("\",(VLOOKUP(A4,Data!A:BM,2,FALSE))) - 1)</f>
        <v>EV209</v>
      </c>
      <c r="E4" s="17" t="str">
        <f>VLOOKUP(A4,Data!A:BM,5,FALSE)</f>
        <v>SITUATIEPLAN</v>
      </c>
      <c r="F4" s="17" t="str">
        <f>VLOOKUP(A4,Data!A:BM,6,FALSE)</f>
        <v>EV209</v>
      </c>
      <c r="G4" s="17" t="str">
        <f>VLOOKUP(A4,Data!A:BM,7,FALSE)</f>
        <v>P4 - P44bis - ZEDELGEM</v>
      </c>
      <c r="H4" s="17" t="str">
        <f>VLOOKUP(A4,Data!A:BM,59,FALSE)</f>
        <v>00.00</v>
      </c>
      <c r="I4" s="27">
        <f>INT(VLOOKUP(A4,Data!A:BM,60,FALSE))</f>
        <v>45847</v>
      </c>
      <c r="J4" s="18" t="str">
        <f>VLOOKUP(A4,Data!A:BM,10,FALSE)</f>
        <v>Permit Request Approved</v>
      </c>
      <c r="K4" s="21">
        <f>VLOOKUP(A4,Data!A:BM,22,FALSE)</f>
        <v>0</v>
      </c>
      <c r="L4" s="18" t="str">
        <f>MID(VLOOKUP(A4,Data!A:BM,2,FALSE), FIND("\",VLOOKUP(A4,Data!A:BM,2,FALSE),FIND("\",VLOOKUP(A4,Data!A:BM,2,FALSE))+1)+1, FIND("\",VLOOKUP(A4,Data!A:BM,2,FALSE),FIND("\",VLOOKUP(A4,Data!A:BM,2,FALSE),FIND("\",VLOOKUP(A4,Data!A:BM,2,FALSE))+1)+1)-FIND("\",VLOOKUP(A4,Data!A:BM,2,FALSE),FIND("\",VLOOKUP(A4,Data!A:BM,2,FALSE))+1)-1)</f>
        <v>Permit</v>
      </c>
      <c r="M4" s="19" t="str">
        <f>RIGHT(VLOOKUP(A4,Data!A:BM,2,FALSE),LEN(VLOOKUP(A4,Data!A:BM,2,FALSE))-FIND("\",VLOOKUP(A4,Data!A:BM,2,FALSE)))</f>
        <v>EV209\Permit\WV-VON\TR43033\9510 SITUATIEPLAN</v>
      </c>
    </row>
    <row r="5" spans="1:14" x14ac:dyDescent="0.25">
      <c r="A5" s="9" t="s">
        <v>107</v>
      </c>
      <c r="B5" t="str">
        <f t="shared" ref="B5:B37" si="0">"pw:\\ISOAPP1305.belgrid.net:PROD_G_PLAN\Documents\LAS (production - do not use for test)\"&amp;M5&amp;"\"&amp;A5</f>
        <v>pw:\\ISOAPP1305.belgrid.net:PROD_G_PLAN\Documents\LAS (production - do not use for test)\EV209\Permit\WV-VON\TR43033\9500 GRONDPLANNEN EN LENGTEPROFIELEN\ELI-3936766-000</v>
      </c>
      <c r="C5" s="25" t="str">
        <f t="shared" ref="C5:C37" si="1">HYPERLINK(B5, A5)</f>
        <v>ELI-3936766-000</v>
      </c>
      <c r="D5" s="17" t="str">
        <f>MID((VLOOKUP(A5,Data!A:BM,2,FALSE)), FIND("\",(VLOOKUP(A5,Data!A:BM,2,FALSE))) + 1, FIND("\",(VLOOKUP(A5,Data!A:BM,2,FALSE)),FIND("\",(VLOOKUP(A5,Data!A:BM,2,FALSE)))+1) - FIND("\",(VLOOKUP(A5,Data!A:BM,2,FALSE))) - 1)</f>
        <v>EV209</v>
      </c>
      <c r="E5" s="17" t="str">
        <f>VLOOKUP(A5,Data!A:BM,5,FALSE)</f>
        <v>GRONDPLANNEN EN LENGTEPROFIELEN</v>
      </c>
      <c r="F5" s="17" t="str">
        <f>VLOOKUP(A5,Data!A:BM,6,FALSE)</f>
        <v>EV209</v>
      </c>
      <c r="G5" s="17" t="str">
        <f>VLOOKUP(A5,Data!A:BM,7,FALSE)</f>
        <v>P4 (EV209) - P5</v>
      </c>
      <c r="H5" s="17" t="str">
        <f>VLOOKUP(A5,Data!A:BM,59,FALSE)</f>
        <v>00.00</v>
      </c>
      <c r="I5" s="27">
        <f>INT(VLOOKUP(A5,Data!A:BM,60,FALSE))</f>
        <v>45847</v>
      </c>
      <c r="J5" s="18" t="str">
        <f>VLOOKUP(A5,Data!A:BM,10,FALSE)</f>
        <v>Permit Request Approved</v>
      </c>
      <c r="K5" s="21">
        <f>VLOOKUP(A5,Data!A:BM,22,FALSE)</f>
        <v>0</v>
      </c>
      <c r="L5" s="18" t="str">
        <f>MID(VLOOKUP(A5,Data!A:BM,2,FALSE), FIND("\",VLOOKUP(A5,Data!A:BM,2,FALSE),FIND("\",VLOOKUP(A5,Data!A:BM,2,FALSE))+1)+1, FIND("\",VLOOKUP(A5,Data!A:BM,2,FALSE),FIND("\",VLOOKUP(A5,Data!A:BM,2,FALSE),FIND("\",VLOOKUP(A5,Data!A:BM,2,FALSE))+1)+1)-FIND("\",VLOOKUP(A5,Data!A:BM,2,FALSE),FIND("\",VLOOKUP(A5,Data!A:BM,2,FALSE))+1)-1)</f>
        <v>Permit</v>
      </c>
      <c r="M5" s="19" t="str">
        <f>RIGHT(VLOOKUP(A5,Data!A:BM,2,FALSE),LEN(VLOOKUP(A5,Data!A:BM,2,FALSE))-FIND("\",VLOOKUP(A5,Data!A:BM,2,FALSE)))</f>
        <v>EV209\Permit\WV-VON\TR43033\9500 GRONDPLANNEN EN LENGTEPROFIELEN</v>
      </c>
    </row>
    <row r="6" spans="1:14" x14ac:dyDescent="0.25">
      <c r="A6" s="9" t="s">
        <v>117</v>
      </c>
      <c r="B6" t="str">
        <f t="shared" si="0"/>
        <v>pw:\\ISOAPP1305.belgrid.net:PROD_G_PLAN\Documents\LAS (production - do not use for test)\EV209\Permit\WV-VON\TR43033\9500 GRONDPLANNEN EN LENGTEPROFIELEN\ELI-3936767-000</v>
      </c>
      <c r="C6" s="25" t="str">
        <f t="shared" si="1"/>
        <v>ELI-3936767-000</v>
      </c>
      <c r="D6" s="17" t="str">
        <f>MID((VLOOKUP(A6,Data!A:BM,2,FALSE)), FIND("\",(VLOOKUP(A6,Data!A:BM,2,FALSE))) + 1, FIND("\",(VLOOKUP(A6,Data!A:BM,2,FALSE)),FIND("\",(VLOOKUP(A6,Data!A:BM,2,FALSE)))+1) - FIND("\",(VLOOKUP(A6,Data!A:BM,2,FALSE))) - 1)</f>
        <v>EV209</v>
      </c>
      <c r="E6" s="17" t="str">
        <f>VLOOKUP(A6,Data!A:BM,5,FALSE)</f>
        <v>GRONDPLANNEN EN LENGTEPROFIELEN</v>
      </c>
      <c r="F6" s="17" t="str">
        <f>VLOOKUP(A6,Data!A:BM,6,FALSE)</f>
        <v>EV209</v>
      </c>
      <c r="G6" s="17" t="str">
        <f>VLOOKUP(A6,Data!A:BM,7,FALSE)</f>
        <v>P5 - P6</v>
      </c>
      <c r="H6" s="17" t="str">
        <f>VLOOKUP(A6,Data!A:BM,59,FALSE)</f>
        <v>00.00</v>
      </c>
      <c r="I6" s="27">
        <f>INT(VLOOKUP(A6,Data!A:BM,60,FALSE))</f>
        <v>45907</v>
      </c>
      <c r="J6" s="18" t="str">
        <f>VLOOKUP(A6,Data!A:BM,10,FALSE)</f>
        <v>Permit Request Approved</v>
      </c>
      <c r="K6" s="21">
        <f>VLOOKUP(A6,Data!A:BM,22,FALSE)</f>
        <v>0</v>
      </c>
      <c r="L6" s="18" t="str">
        <f>MID(VLOOKUP(A6,Data!A:BM,2,FALSE), FIND("\",VLOOKUP(A6,Data!A:BM,2,FALSE),FIND("\",VLOOKUP(A6,Data!A:BM,2,FALSE))+1)+1, FIND("\",VLOOKUP(A6,Data!A:BM,2,FALSE),FIND("\",VLOOKUP(A6,Data!A:BM,2,FALSE),FIND("\",VLOOKUP(A6,Data!A:BM,2,FALSE))+1)+1)-FIND("\",VLOOKUP(A6,Data!A:BM,2,FALSE),FIND("\",VLOOKUP(A6,Data!A:BM,2,FALSE))+1)-1)</f>
        <v>Permit</v>
      </c>
      <c r="M6" s="19" t="str">
        <f>RIGHT(VLOOKUP(A6,Data!A:BM,2,FALSE),LEN(VLOOKUP(A6,Data!A:BM,2,FALSE))-FIND("\",VLOOKUP(A6,Data!A:BM,2,FALSE)))</f>
        <v>EV209\Permit\WV-VON\TR43033\9500 GRONDPLANNEN EN LENGTEPROFIELEN</v>
      </c>
    </row>
    <row r="7" spans="1:14" x14ac:dyDescent="0.25">
      <c r="A7" s="9" t="s">
        <v>122</v>
      </c>
      <c r="B7" t="str">
        <f t="shared" si="0"/>
        <v>pw:\\ISOAPP1305.belgrid.net:PROD_G_PLAN\Documents\LAS (production - do not use for test)\EV209\Permit\WV-VON\TR43033\9500 GRONDPLANNEN EN LENGTEPROFIELEN\ELI-3936768-000</v>
      </c>
      <c r="C7" s="25" t="str">
        <f t="shared" si="1"/>
        <v>ELI-3936768-000</v>
      </c>
      <c r="D7" s="17" t="str">
        <f>MID((VLOOKUP(A7,Data!A:BM,2,FALSE)), FIND("\",(VLOOKUP(A7,Data!A:BM,2,FALSE))) + 1, FIND("\",(VLOOKUP(A7,Data!A:BM,2,FALSE)),FIND("\",(VLOOKUP(A7,Data!A:BM,2,FALSE)))+1) - FIND("\",(VLOOKUP(A7,Data!A:BM,2,FALSE))) - 1)</f>
        <v>EV209</v>
      </c>
      <c r="E7" s="17" t="str">
        <f>VLOOKUP(A7,Data!A:BM,5,FALSE)</f>
        <v>GRONDPLANNEN EN LENGTEPROFIELEN</v>
      </c>
      <c r="F7" s="17" t="str">
        <f>VLOOKUP(A7,Data!A:BM,6,FALSE)</f>
        <v>EV209</v>
      </c>
      <c r="G7" s="17" t="str">
        <f>VLOOKUP(A7,Data!A:BM,7,FALSE)</f>
        <v>P6 - P7</v>
      </c>
      <c r="H7" s="17" t="str">
        <f>VLOOKUP(A7,Data!A:BM,59,FALSE)</f>
        <v>00.00</v>
      </c>
      <c r="I7" s="27">
        <f>INT(VLOOKUP(A7,Data!A:BM,60,FALSE))</f>
        <v>45907</v>
      </c>
      <c r="J7" s="18" t="str">
        <f>VLOOKUP(A7,Data!A:BM,10,FALSE)</f>
        <v>Permit Request Approved</v>
      </c>
      <c r="K7" s="21">
        <f>VLOOKUP(A7,Data!A:BM,22,FALSE)</f>
        <v>0</v>
      </c>
      <c r="L7" s="18" t="str">
        <f>MID(VLOOKUP(A7,Data!A:BM,2,FALSE), FIND("\",VLOOKUP(A7,Data!A:BM,2,FALSE),FIND("\",VLOOKUP(A7,Data!A:BM,2,FALSE))+1)+1, FIND("\",VLOOKUP(A7,Data!A:BM,2,FALSE),FIND("\",VLOOKUP(A7,Data!A:BM,2,FALSE),FIND("\",VLOOKUP(A7,Data!A:BM,2,FALSE))+1)+1)-FIND("\",VLOOKUP(A7,Data!A:BM,2,FALSE),FIND("\",VLOOKUP(A7,Data!A:BM,2,FALSE))+1)-1)</f>
        <v>Permit</v>
      </c>
      <c r="M7" s="19" t="str">
        <f>RIGHT(VLOOKUP(A7,Data!A:BM,2,FALSE),LEN(VLOOKUP(A7,Data!A:BM,2,FALSE))-FIND("\",VLOOKUP(A7,Data!A:BM,2,FALSE)))</f>
        <v>EV209\Permit\WV-VON\TR43033\9500 GRONDPLANNEN EN LENGTEPROFIELEN</v>
      </c>
    </row>
    <row r="8" spans="1:14" x14ac:dyDescent="0.25">
      <c r="A8" s="9" t="s">
        <v>126</v>
      </c>
      <c r="B8" t="str">
        <f t="shared" si="0"/>
        <v>pw:\\ISOAPP1305.belgrid.net:PROD_G_PLAN\Documents\LAS (production - do not use for test)\EV209\Permit\WV-VON\TR43033\9500 GRONDPLANNEN EN LENGTEPROFIELEN\ELI-3936769-000</v>
      </c>
      <c r="C8" s="25" t="str">
        <f t="shared" si="1"/>
        <v>ELI-3936769-000</v>
      </c>
      <c r="D8" s="17" t="str">
        <f>MID((VLOOKUP(A8,Data!A:BM,2,FALSE)), FIND("\",(VLOOKUP(A8,Data!A:BM,2,FALSE))) + 1, FIND("\",(VLOOKUP(A8,Data!A:BM,2,FALSE)),FIND("\",(VLOOKUP(A8,Data!A:BM,2,FALSE)))+1) - FIND("\",(VLOOKUP(A8,Data!A:BM,2,FALSE))) - 1)</f>
        <v>EV209</v>
      </c>
      <c r="E8" s="17" t="str">
        <f>VLOOKUP(A8,Data!A:BM,5,FALSE)</f>
        <v>GRONDPLANNEN EN LENGTEPROFIELEN</v>
      </c>
      <c r="F8" s="17" t="str">
        <f>VLOOKUP(A8,Data!A:BM,6,FALSE)</f>
        <v>EV209</v>
      </c>
      <c r="G8" s="17" t="str">
        <f>VLOOKUP(A8,Data!A:BM,7,FALSE)</f>
        <v>P7 - P8</v>
      </c>
      <c r="H8" s="17" t="str">
        <f>VLOOKUP(A8,Data!A:BM,59,FALSE)</f>
        <v>00.00</v>
      </c>
      <c r="I8" s="27">
        <f>INT(VLOOKUP(A8,Data!A:BM,60,FALSE))</f>
        <v>45907</v>
      </c>
      <c r="J8" s="18" t="str">
        <f>VLOOKUP(A8,Data!A:BM,10,FALSE)</f>
        <v>Permit Request Approved</v>
      </c>
      <c r="K8" s="21">
        <f>VLOOKUP(A8,Data!A:BM,22,FALSE)</f>
        <v>0</v>
      </c>
      <c r="L8" s="18" t="str">
        <f>MID(VLOOKUP(A8,Data!A:BM,2,FALSE), FIND("\",VLOOKUP(A8,Data!A:BM,2,FALSE),FIND("\",VLOOKUP(A8,Data!A:BM,2,FALSE))+1)+1, FIND("\",VLOOKUP(A8,Data!A:BM,2,FALSE),FIND("\",VLOOKUP(A8,Data!A:BM,2,FALSE),FIND("\",VLOOKUP(A8,Data!A:BM,2,FALSE))+1)+1)-FIND("\",VLOOKUP(A8,Data!A:BM,2,FALSE),FIND("\",VLOOKUP(A8,Data!A:BM,2,FALSE))+1)-1)</f>
        <v>Permit</v>
      </c>
      <c r="M8" s="19" t="str">
        <f>RIGHT(VLOOKUP(A8,Data!A:BM,2,FALSE),LEN(VLOOKUP(A8,Data!A:BM,2,FALSE))-FIND("\",VLOOKUP(A8,Data!A:BM,2,FALSE)))</f>
        <v>EV209\Permit\WV-VON\TR43033\9500 GRONDPLANNEN EN LENGTEPROFIELEN</v>
      </c>
    </row>
    <row r="9" spans="1:14" x14ac:dyDescent="0.25">
      <c r="A9" s="9" t="s">
        <v>130</v>
      </c>
      <c r="B9" t="str">
        <f t="shared" si="0"/>
        <v>pw:\\ISOAPP1305.belgrid.net:PROD_G_PLAN\Documents\LAS (production - do not use for test)\EV209\Permit\WV-VON\TR43033\9500 GRONDPLANNEN EN LENGTEPROFIELEN\ELI-3936770-000</v>
      </c>
      <c r="C9" s="25" t="str">
        <f t="shared" si="1"/>
        <v>ELI-3936770-000</v>
      </c>
      <c r="D9" s="17" t="str">
        <f>MID((VLOOKUP(A9,Data!A:BM,2,FALSE)), FIND("\",(VLOOKUP(A9,Data!A:BM,2,FALSE))) + 1, FIND("\",(VLOOKUP(A9,Data!A:BM,2,FALSE)),FIND("\",(VLOOKUP(A9,Data!A:BM,2,FALSE)))+1) - FIND("\",(VLOOKUP(A9,Data!A:BM,2,FALSE))) - 1)</f>
        <v>EV209</v>
      </c>
      <c r="E9" s="17" t="str">
        <f>VLOOKUP(A9,Data!A:BM,5,FALSE)</f>
        <v>GRONDPLANNEN EN LENGTEPROFIELEN</v>
      </c>
      <c r="F9" s="17" t="str">
        <f>VLOOKUP(A9,Data!A:BM,6,FALSE)</f>
        <v>EV209</v>
      </c>
      <c r="G9" s="17" t="str">
        <f>VLOOKUP(A9,Data!A:BM,7,FALSE)</f>
        <v>P8 - P9</v>
      </c>
      <c r="H9" s="17" t="str">
        <f>VLOOKUP(A9,Data!A:BM,59,FALSE)</f>
        <v>00.00</v>
      </c>
      <c r="I9" s="27">
        <f>INT(VLOOKUP(A9,Data!A:BM,60,FALSE))</f>
        <v>45907</v>
      </c>
      <c r="J9" s="18" t="str">
        <f>VLOOKUP(A9,Data!A:BM,10,FALSE)</f>
        <v>Permit Request Approved</v>
      </c>
      <c r="K9" s="21">
        <f>VLOOKUP(A9,Data!A:BM,22,FALSE)</f>
        <v>0</v>
      </c>
      <c r="L9" s="18" t="str">
        <f>MID(VLOOKUP(A9,Data!A:BM,2,FALSE), FIND("\",VLOOKUP(A9,Data!A:BM,2,FALSE),FIND("\",VLOOKUP(A9,Data!A:BM,2,FALSE))+1)+1, FIND("\",VLOOKUP(A9,Data!A:BM,2,FALSE),FIND("\",VLOOKUP(A9,Data!A:BM,2,FALSE),FIND("\",VLOOKUP(A9,Data!A:BM,2,FALSE))+1)+1)-FIND("\",VLOOKUP(A9,Data!A:BM,2,FALSE),FIND("\",VLOOKUP(A9,Data!A:BM,2,FALSE))+1)-1)</f>
        <v>Permit</v>
      </c>
      <c r="M9" s="19" t="str">
        <f>RIGHT(VLOOKUP(A9,Data!A:BM,2,FALSE),LEN(VLOOKUP(A9,Data!A:BM,2,FALSE))-FIND("\",VLOOKUP(A9,Data!A:BM,2,FALSE)))</f>
        <v>EV209\Permit\WV-VON\TR43033\9500 GRONDPLANNEN EN LENGTEPROFIELEN</v>
      </c>
    </row>
    <row r="10" spans="1:14" x14ac:dyDescent="0.25">
      <c r="A10" s="9" t="s">
        <v>134</v>
      </c>
      <c r="B10" t="str">
        <f t="shared" si="0"/>
        <v>pw:\\ISOAPP1305.belgrid.net:PROD_G_PLAN\Documents\LAS (production - do not use for test)\EV209\Permit\WV-VON\TR43033\9500 GRONDPLANNEN EN LENGTEPROFIELEN\ELI-3936771-000</v>
      </c>
      <c r="C10" s="25" t="str">
        <f t="shared" si="1"/>
        <v>ELI-3936771-000</v>
      </c>
      <c r="D10" s="17" t="str">
        <f>MID((VLOOKUP(A10,Data!A:BM,2,FALSE)), FIND("\",(VLOOKUP(A10,Data!A:BM,2,FALSE))) + 1, FIND("\",(VLOOKUP(A10,Data!A:BM,2,FALSE)),FIND("\",(VLOOKUP(A10,Data!A:BM,2,FALSE)))+1) - FIND("\",(VLOOKUP(A10,Data!A:BM,2,FALSE))) - 1)</f>
        <v>EV209</v>
      </c>
      <c r="E10" s="17" t="str">
        <f>VLOOKUP(A10,Data!A:BM,5,FALSE)</f>
        <v>GRONDPLANNEN EN LENGTEPROFIELEN</v>
      </c>
      <c r="F10" s="17" t="str">
        <f>VLOOKUP(A10,Data!A:BM,6,FALSE)</f>
        <v>EV209</v>
      </c>
      <c r="G10" s="17" t="str">
        <f>VLOOKUP(A10,Data!A:BM,7,FALSE)</f>
        <v>P9 - P10</v>
      </c>
      <c r="H10" s="17" t="str">
        <f>VLOOKUP(A10,Data!A:BM,59,FALSE)</f>
        <v>00.00</v>
      </c>
      <c r="I10" s="27">
        <f>INT(VLOOKUP(A10,Data!A:BM,60,FALSE))</f>
        <v>45907</v>
      </c>
      <c r="J10" s="18" t="str">
        <f>VLOOKUP(A10,Data!A:BM,10,FALSE)</f>
        <v>Permit Request Approved</v>
      </c>
      <c r="K10" s="21">
        <f>VLOOKUP(A10,Data!A:BM,22,FALSE)</f>
        <v>0</v>
      </c>
      <c r="L10" s="18" t="str">
        <f>MID(VLOOKUP(A10,Data!A:BM,2,FALSE), FIND("\",VLOOKUP(A10,Data!A:BM,2,FALSE),FIND("\",VLOOKUP(A10,Data!A:BM,2,FALSE))+1)+1, FIND("\",VLOOKUP(A10,Data!A:BM,2,FALSE),FIND("\",VLOOKUP(A10,Data!A:BM,2,FALSE),FIND("\",VLOOKUP(A10,Data!A:BM,2,FALSE))+1)+1)-FIND("\",VLOOKUP(A10,Data!A:BM,2,FALSE),FIND("\",VLOOKUP(A10,Data!A:BM,2,FALSE))+1)-1)</f>
        <v>Permit</v>
      </c>
      <c r="M10" s="19" t="str">
        <f>RIGHT(VLOOKUP(A10,Data!A:BM,2,FALSE),LEN(VLOOKUP(A10,Data!A:BM,2,FALSE))-FIND("\",VLOOKUP(A10,Data!A:BM,2,FALSE)))</f>
        <v>EV209\Permit\WV-VON\TR43033\9500 GRONDPLANNEN EN LENGTEPROFIELEN</v>
      </c>
    </row>
    <row r="11" spans="1:14" x14ac:dyDescent="0.25">
      <c r="A11" s="9" t="s">
        <v>138</v>
      </c>
      <c r="B11" t="str">
        <f t="shared" si="0"/>
        <v>pw:\\ISOAPP1305.belgrid.net:PROD_G_PLAN\Documents\LAS (production - do not use for test)\EV209\Permit\WV-VON\TR43033\9500 GRONDPLANNEN EN LENGTEPROFIELEN\ELI-3936772-000</v>
      </c>
      <c r="C11" s="25" t="str">
        <f t="shared" si="1"/>
        <v>ELI-3936772-000</v>
      </c>
      <c r="D11" s="17" t="str">
        <f>MID((VLOOKUP(A11,Data!A:BM,2,FALSE)), FIND("\",(VLOOKUP(A11,Data!A:BM,2,FALSE))) + 1, FIND("\",(VLOOKUP(A11,Data!A:BM,2,FALSE)),FIND("\",(VLOOKUP(A11,Data!A:BM,2,FALSE)))+1) - FIND("\",(VLOOKUP(A11,Data!A:BM,2,FALSE))) - 1)</f>
        <v>EV209</v>
      </c>
      <c r="E11" s="17" t="str">
        <f>VLOOKUP(A11,Data!A:BM,5,FALSE)</f>
        <v>GRONDPLANNEN EN LENGTEPROFIELEN</v>
      </c>
      <c r="F11" s="17" t="str">
        <f>VLOOKUP(A11,Data!A:BM,6,FALSE)</f>
        <v>EV209</v>
      </c>
      <c r="G11" s="17" t="str">
        <f>VLOOKUP(A11,Data!A:BM,7,FALSE)</f>
        <v>P10 - P11</v>
      </c>
      <c r="H11" s="17" t="str">
        <f>VLOOKUP(A11,Data!A:BM,59,FALSE)</f>
        <v>00.00</v>
      </c>
      <c r="I11" s="27">
        <f>INT(VLOOKUP(A11,Data!A:BM,60,FALSE))</f>
        <v>45907</v>
      </c>
      <c r="J11" s="18" t="str">
        <f>VLOOKUP(A11,Data!A:BM,10,FALSE)</f>
        <v>Permit Request Approved</v>
      </c>
      <c r="K11" s="21">
        <f>VLOOKUP(A11,Data!A:BM,22,FALSE)</f>
        <v>0</v>
      </c>
      <c r="L11" s="18" t="str">
        <f>MID(VLOOKUP(A11,Data!A:BM,2,FALSE), FIND("\",VLOOKUP(A11,Data!A:BM,2,FALSE),FIND("\",VLOOKUP(A11,Data!A:BM,2,FALSE))+1)+1, FIND("\",VLOOKUP(A11,Data!A:BM,2,FALSE),FIND("\",VLOOKUP(A11,Data!A:BM,2,FALSE),FIND("\",VLOOKUP(A11,Data!A:BM,2,FALSE))+1)+1)-FIND("\",VLOOKUP(A11,Data!A:BM,2,FALSE),FIND("\",VLOOKUP(A11,Data!A:BM,2,FALSE))+1)-1)</f>
        <v>Permit</v>
      </c>
      <c r="M11" s="19" t="str">
        <f>RIGHT(VLOOKUP(A11,Data!A:BM,2,FALSE),LEN(VLOOKUP(A11,Data!A:BM,2,FALSE))-FIND("\",VLOOKUP(A11,Data!A:BM,2,FALSE)))</f>
        <v>EV209\Permit\WV-VON\TR43033\9500 GRONDPLANNEN EN LENGTEPROFIELEN</v>
      </c>
    </row>
    <row r="12" spans="1:14" x14ac:dyDescent="0.25">
      <c r="A12" s="9" t="s">
        <v>142</v>
      </c>
      <c r="B12" t="str">
        <f t="shared" si="0"/>
        <v>pw:\\ISOAPP1305.belgrid.net:PROD_G_PLAN\Documents\LAS (production - do not use for test)\EV209\Permit\WV-VON\TR43033\9500 GRONDPLANNEN EN LENGTEPROFIELEN\ELI-3936773-000</v>
      </c>
      <c r="C12" s="25" t="str">
        <f t="shared" si="1"/>
        <v>ELI-3936773-000</v>
      </c>
      <c r="D12" s="17" t="str">
        <f>MID((VLOOKUP(A12,Data!A:BM,2,FALSE)), FIND("\",(VLOOKUP(A12,Data!A:BM,2,FALSE))) + 1, FIND("\",(VLOOKUP(A12,Data!A:BM,2,FALSE)),FIND("\",(VLOOKUP(A12,Data!A:BM,2,FALSE)))+1) - FIND("\",(VLOOKUP(A12,Data!A:BM,2,FALSE))) - 1)</f>
        <v>EV209</v>
      </c>
      <c r="E12" s="17" t="str">
        <f>VLOOKUP(A12,Data!A:BM,5,FALSE)</f>
        <v>GRONDPLANNEN EN LENGTEPROFIELEN</v>
      </c>
      <c r="F12" s="17" t="str">
        <f>VLOOKUP(A12,Data!A:BM,6,FALSE)</f>
        <v>EV209</v>
      </c>
      <c r="G12" s="17" t="str">
        <f>VLOOKUP(A12,Data!A:BM,7,FALSE)</f>
        <v>P11 - P12</v>
      </c>
      <c r="H12" s="17" t="str">
        <f>VLOOKUP(A12,Data!A:BM,59,FALSE)</f>
        <v>00.00</v>
      </c>
      <c r="I12" s="27">
        <f>INT(VLOOKUP(A12,Data!A:BM,60,FALSE))</f>
        <v>45907</v>
      </c>
      <c r="J12" s="18" t="str">
        <f>VLOOKUP(A12,Data!A:BM,10,FALSE)</f>
        <v>Permit Request Approved</v>
      </c>
      <c r="K12" s="21">
        <f>VLOOKUP(A12,Data!A:BM,22,FALSE)</f>
        <v>0</v>
      </c>
      <c r="L12" s="18" t="str">
        <f>MID(VLOOKUP(A12,Data!A:BM,2,FALSE), FIND("\",VLOOKUP(A12,Data!A:BM,2,FALSE),FIND("\",VLOOKUP(A12,Data!A:BM,2,FALSE))+1)+1, FIND("\",VLOOKUP(A12,Data!A:BM,2,FALSE),FIND("\",VLOOKUP(A12,Data!A:BM,2,FALSE),FIND("\",VLOOKUP(A12,Data!A:BM,2,FALSE))+1)+1)-FIND("\",VLOOKUP(A12,Data!A:BM,2,FALSE),FIND("\",VLOOKUP(A12,Data!A:BM,2,FALSE))+1)-1)</f>
        <v>Permit</v>
      </c>
      <c r="M12" s="19" t="str">
        <f>RIGHT(VLOOKUP(A12,Data!A:BM,2,FALSE),LEN(VLOOKUP(A12,Data!A:BM,2,FALSE))-FIND("\",VLOOKUP(A12,Data!A:BM,2,FALSE)))</f>
        <v>EV209\Permit\WV-VON\TR43033\9500 GRONDPLANNEN EN LENGTEPROFIELEN</v>
      </c>
    </row>
    <row r="13" spans="1:14" ht="13.5" customHeight="1" x14ac:dyDescent="0.25">
      <c r="A13" s="9" t="s">
        <v>146</v>
      </c>
      <c r="B13" t="str">
        <f t="shared" si="0"/>
        <v>pw:\\ISOAPP1305.belgrid.net:PROD_G_PLAN\Documents\LAS (production - do not use for test)\EV209\Permit\WV-VON\TR43033\9500 GRONDPLANNEN EN LENGTEPROFIELEN\ELI-3936774-000</v>
      </c>
      <c r="C13" s="25" t="str">
        <f t="shared" si="1"/>
        <v>ELI-3936774-000</v>
      </c>
      <c r="D13" s="17" t="str">
        <f>MID((VLOOKUP(A13,Data!A:BM,2,FALSE)), FIND("\",(VLOOKUP(A13,Data!A:BM,2,FALSE))) + 1, FIND("\",(VLOOKUP(A13,Data!A:BM,2,FALSE)),FIND("\",(VLOOKUP(A13,Data!A:BM,2,FALSE)))+1) - FIND("\",(VLOOKUP(A13,Data!A:BM,2,FALSE))) - 1)</f>
        <v>EV209</v>
      </c>
      <c r="E13" s="17" t="str">
        <f>VLOOKUP(A13,Data!A:BM,5,FALSE)</f>
        <v>GRONDPLANNEN EN LENGTEPROFIELEN</v>
      </c>
      <c r="F13" s="17" t="str">
        <f>VLOOKUP(A13,Data!A:BM,6,FALSE)</f>
        <v>EV209</v>
      </c>
      <c r="G13" s="17" t="str">
        <f>VLOOKUP(A13,Data!A:BM,7,FALSE)</f>
        <v>P12 - P13</v>
      </c>
      <c r="H13" s="17" t="str">
        <f>VLOOKUP(A13,Data!A:BM,59,FALSE)</f>
        <v>00.00</v>
      </c>
      <c r="I13" s="27">
        <f>INT(VLOOKUP(A13,Data!A:BM,60,FALSE))</f>
        <v>45907</v>
      </c>
      <c r="J13" s="18" t="str">
        <f>VLOOKUP(A13,Data!A:BM,10,FALSE)</f>
        <v>Permit Request Approved</v>
      </c>
      <c r="K13" s="21">
        <f>VLOOKUP(A13,Data!A:BM,22,FALSE)</f>
        <v>0</v>
      </c>
      <c r="L13" s="18" t="str">
        <f>MID(VLOOKUP(A13,Data!A:BM,2,FALSE), FIND("\",VLOOKUP(A13,Data!A:BM,2,FALSE),FIND("\",VLOOKUP(A13,Data!A:BM,2,FALSE))+1)+1, FIND("\",VLOOKUP(A13,Data!A:BM,2,FALSE),FIND("\",VLOOKUP(A13,Data!A:BM,2,FALSE),FIND("\",VLOOKUP(A13,Data!A:BM,2,FALSE))+1)+1)-FIND("\",VLOOKUP(A13,Data!A:BM,2,FALSE),FIND("\",VLOOKUP(A13,Data!A:BM,2,FALSE))+1)-1)</f>
        <v>Permit</v>
      </c>
      <c r="M13" s="19" t="str">
        <f>RIGHT(VLOOKUP(A13,Data!A:BM,2,FALSE),LEN(VLOOKUP(A13,Data!A:BM,2,FALSE))-FIND("\",VLOOKUP(A13,Data!A:BM,2,FALSE)))</f>
        <v>EV209\Permit\WV-VON\TR43033\9500 GRONDPLANNEN EN LENGTEPROFIELEN</v>
      </c>
      <c r="N13" s="20"/>
    </row>
    <row r="14" spans="1:14" x14ac:dyDescent="0.25">
      <c r="A14" s="9" t="s">
        <v>150</v>
      </c>
      <c r="B14" t="str">
        <f t="shared" si="0"/>
        <v>pw:\\ISOAPP1305.belgrid.net:PROD_G_PLAN\Documents\LAS (production - do not use for test)\EV209\Permit\WV-VON\TR43033\9500 GRONDPLANNEN EN LENGTEPROFIELEN\ELI-3936775-000</v>
      </c>
      <c r="C14" s="25" t="str">
        <f t="shared" si="1"/>
        <v>ELI-3936775-000</v>
      </c>
      <c r="D14" s="17" t="str">
        <f>MID((VLOOKUP(A14,Data!A:BM,2,FALSE)), FIND("\",(VLOOKUP(A14,Data!A:BM,2,FALSE))) + 1, FIND("\",(VLOOKUP(A14,Data!A:BM,2,FALSE)),FIND("\",(VLOOKUP(A14,Data!A:BM,2,FALSE)))+1) - FIND("\",(VLOOKUP(A14,Data!A:BM,2,FALSE))) - 1)</f>
        <v>EV209</v>
      </c>
      <c r="E14" s="17" t="str">
        <f>VLOOKUP(A14,Data!A:BM,5,FALSE)</f>
        <v>GRONDPLANNEN EN LENGTEPROFIELEN</v>
      </c>
      <c r="F14" s="17" t="str">
        <f>VLOOKUP(A14,Data!A:BM,6,FALSE)</f>
        <v>EV209</v>
      </c>
      <c r="G14" s="17" t="str">
        <f>VLOOKUP(A14,Data!A:BM,7,FALSE)</f>
        <v>P13 - P14N</v>
      </c>
      <c r="H14" s="17" t="str">
        <f>VLOOKUP(A14,Data!A:BM,59,FALSE)</f>
        <v>00.00</v>
      </c>
      <c r="I14" s="27">
        <f>INT(VLOOKUP(A14,Data!A:BM,60,FALSE))</f>
        <v>45907</v>
      </c>
      <c r="J14" s="18" t="str">
        <f>VLOOKUP(A14,Data!A:BM,10,FALSE)</f>
        <v>Permit Request Approved</v>
      </c>
      <c r="K14" s="21">
        <f>VLOOKUP(A14,Data!A:BM,22,FALSE)</f>
        <v>0</v>
      </c>
      <c r="L14" s="18" t="str">
        <f>MID(VLOOKUP(A14,Data!A:BM,2,FALSE), FIND("\",VLOOKUP(A14,Data!A:BM,2,FALSE),FIND("\",VLOOKUP(A14,Data!A:BM,2,FALSE))+1)+1, FIND("\",VLOOKUP(A14,Data!A:BM,2,FALSE),FIND("\",VLOOKUP(A14,Data!A:BM,2,FALSE),FIND("\",VLOOKUP(A14,Data!A:BM,2,FALSE))+1)+1)-FIND("\",VLOOKUP(A14,Data!A:BM,2,FALSE),FIND("\",VLOOKUP(A14,Data!A:BM,2,FALSE))+1)-1)</f>
        <v>Permit</v>
      </c>
      <c r="M14" s="19" t="str">
        <f>RIGHT(VLOOKUP(A14,Data!A:BM,2,FALSE),LEN(VLOOKUP(A14,Data!A:BM,2,FALSE))-FIND("\",VLOOKUP(A14,Data!A:BM,2,FALSE)))</f>
        <v>EV209\Permit\WV-VON\TR43033\9500 GRONDPLANNEN EN LENGTEPROFIELEN</v>
      </c>
    </row>
    <row r="15" spans="1:14" x14ac:dyDescent="0.25">
      <c r="A15" s="9" t="s">
        <v>154</v>
      </c>
      <c r="B15" t="str">
        <f t="shared" si="0"/>
        <v>pw:\\ISOAPP1305.belgrid.net:PROD_G_PLAN\Documents\LAS (production - do not use for test)\EV209\Permit\WV-VON\TR43033\9500 GRONDPLANNEN EN LENGTEPROFIELEN\ELI-3936776-000</v>
      </c>
      <c r="C15" s="25" t="str">
        <f t="shared" si="1"/>
        <v>ELI-3936776-000</v>
      </c>
      <c r="D15" s="17" t="str">
        <f>MID((VLOOKUP(A15,Data!A:BM,2,FALSE)), FIND("\",(VLOOKUP(A15,Data!A:BM,2,FALSE))) + 1, FIND("\",(VLOOKUP(A15,Data!A:BM,2,FALSE)),FIND("\",(VLOOKUP(A15,Data!A:BM,2,FALSE)))+1) - FIND("\",(VLOOKUP(A15,Data!A:BM,2,FALSE))) - 1)</f>
        <v>EV209</v>
      </c>
      <c r="E15" s="17" t="str">
        <f>VLOOKUP(A15,Data!A:BM,5,FALSE)</f>
        <v>GRONDPLANNEN EN LENGTEPROFIELEN</v>
      </c>
      <c r="F15" s="17" t="str">
        <f>VLOOKUP(A15,Data!A:BM,6,FALSE)</f>
        <v>EV209</v>
      </c>
      <c r="G15" s="17" t="str">
        <f>VLOOKUP(A15,Data!A:BM,7,FALSE)</f>
        <v>P14N - P15N</v>
      </c>
      <c r="H15" s="17" t="str">
        <f>VLOOKUP(A15,Data!A:BM,59,FALSE)</f>
        <v>00.00</v>
      </c>
      <c r="I15" s="27">
        <f>INT(VLOOKUP(A15,Data!A:BM,60,FALSE))</f>
        <v>45907</v>
      </c>
      <c r="J15" s="18" t="str">
        <f>VLOOKUP(A15,Data!A:BM,10,FALSE)</f>
        <v>Permit Request Approved</v>
      </c>
      <c r="K15" s="21">
        <f>VLOOKUP(A15,Data!A:BM,22,FALSE)</f>
        <v>0</v>
      </c>
      <c r="L15" s="18" t="str">
        <f>MID(VLOOKUP(A15,Data!A:BM,2,FALSE), FIND("\",VLOOKUP(A15,Data!A:BM,2,FALSE),FIND("\",VLOOKUP(A15,Data!A:BM,2,FALSE))+1)+1, FIND("\",VLOOKUP(A15,Data!A:BM,2,FALSE),FIND("\",VLOOKUP(A15,Data!A:BM,2,FALSE),FIND("\",VLOOKUP(A15,Data!A:BM,2,FALSE))+1)+1)-FIND("\",VLOOKUP(A15,Data!A:BM,2,FALSE),FIND("\",VLOOKUP(A15,Data!A:BM,2,FALSE))+1)-1)</f>
        <v>Permit</v>
      </c>
      <c r="M15" s="19" t="str">
        <f>RIGHT(VLOOKUP(A15,Data!A:BM,2,FALSE),LEN(VLOOKUP(A15,Data!A:BM,2,FALSE))-FIND("\",VLOOKUP(A15,Data!A:BM,2,FALSE)))</f>
        <v>EV209\Permit\WV-VON\TR43033\9500 GRONDPLANNEN EN LENGTEPROFIELEN</v>
      </c>
    </row>
    <row r="16" spans="1:14" x14ac:dyDescent="0.25">
      <c r="A16" s="9" t="s">
        <v>158</v>
      </c>
      <c r="B16" t="str">
        <f t="shared" si="0"/>
        <v>pw:\\ISOAPP1305.belgrid.net:PROD_G_PLAN\Documents\LAS (production - do not use for test)\EV209\Permit\WV-VON\TR43033\9500 GRONDPLANNEN EN LENGTEPROFIELEN\ELI-3936777-000</v>
      </c>
      <c r="C16" s="25" t="str">
        <f t="shared" si="1"/>
        <v>ELI-3936777-000</v>
      </c>
      <c r="D16" s="17" t="str">
        <f>MID((VLOOKUP(A16,Data!A:BM,2,FALSE)), FIND("\",(VLOOKUP(A16,Data!A:BM,2,FALSE))) + 1, FIND("\",(VLOOKUP(A16,Data!A:BM,2,FALSE)),FIND("\",(VLOOKUP(A16,Data!A:BM,2,FALSE)))+1) - FIND("\",(VLOOKUP(A16,Data!A:BM,2,FALSE))) - 1)</f>
        <v>EV209</v>
      </c>
      <c r="E16" s="17" t="str">
        <f>VLOOKUP(A16,Data!A:BM,5,FALSE)</f>
        <v>GRONDPLANNEN EN LENGTEPROFIELEN</v>
      </c>
      <c r="F16" s="17" t="str">
        <f>VLOOKUP(A16,Data!A:BM,6,FALSE)</f>
        <v>EV209</v>
      </c>
      <c r="G16" s="17" t="str">
        <f>VLOOKUP(A16,Data!A:BM,7,FALSE)</f>
        <v>P15N - P16</v>
      </c>
      <c r="H16" s="17" t="str">
        <f>VLOOKUP(A16,Data!A:BM,59,FALSE)</f>
        <v>00.00</v>
      </c>
      <c r="I16" s="27">
        <f>INT(VLOOKUP(A16,Data!A:BM,60,FALSE))</f>
        <v>45907</v>
      </c>
      <c r="J16" s="18" t="str">
        <f>VLOOKUP(A16,Data!A:BM,10,FALSE)</f>
        <v>Permit Request Approved</v>
      </c>
      <c r="K16" s="21">
        <f>VLOOKUP(A16,Data!A:BM,22,FALSE)</f>
        <v>0</v>
      </c>
      <c r="L16" s="18" t="str">
        <f>MID(VLOOKUP(A16,Data!A:BM,2,FALSE), FIND("\",VLOOKUP(A16,Data!A:BM,2,FALSE),FIND("\",VLOOKUP(A16,Data!A:BM,2,FALSE))+1)+1, FIND("\",VLOOKUP(A16,Data!A:BM,2,FALSE),FIND("\",VLOOKUP(A16,Data!A:BM,2,FALSE),FIND("\",VLOOKUP(A16,Data!A:BM,2,FALSE))+1)+1)-FIND("\",VLOOKUP(A16,Data!A:BM,2,FALSE),FIND("\",VLOOKUP(A16,Data!A:BM,2,FALSE))+1)-1)</f>
        <v>Permit</v>
      </c>
      <c r="M16" s="19" t="str">
        <f>RIGHT(VLOOKUP(A16,Data!A:BM,2,FALSE),LEN(VLOOKUP(A16,Data!A:BM,2,FALSE))-FIND("\",VLOOKUP(A16,Data!A:BM,2,FALSE)))</f>
        <v>EV209\Permit\WV-VON\TR43033\9500 GRONDPLANNEN EN LENGTEPROFIELEN</v>
      </c>
    </row>
    <row r="17" spans="1:13" x14ac:dyDescent="0.25">
      <c r="A17" s="9" t="s">
        <v>162</v>
      </c>
      <c r="B17" t="str">
        <f t="shared" si="0"/>
        <v>pw:\\ISOAPP1305.belgrid.net:PROD_G_PLAN\Documents\LAS (production - do not use for test)\EV209\Permit\WV-VON\TR43033\9500 GRONDPLANNEN EN LENGTEPROFIELEN\ELI-3936778-000</v>
      </c>
      <c r="C17" s="25" t="str">
        <f t="shared" si="1"/>
        <v>ELI-3936778-000</v>
      </c>
      <c r="D17" s="17" t="str">
        <f>MID((VLOOKUP(A17,Data!A:BM,2,FALSE)), FIND("\",(VLOOKUP(A17,Data!A:BM,2,FALSE))) + 1, FIND("\",(VLOOKUP(A17,Data!A:BM,2,FALSE)),FIND("\",(VLOOKUP(A17,Data!A:BM,2,FALSE)))+1) - FIND("\",(VLOOKUP(A17,Data!A:BM,2,FALSE))) - 1)</f>
        <v>EV209</v>
      </c>
      <c r="E17" s="17" t="str">
        <f>VLOOKUP(A17,Data!A:BM,5,FALSE)</f>
        <v>GRONDPLANNEN EN LENGTEPROFIELEN</v>
      </c>
      <c r="F17" s="17" t="str">
        <f>VLOOKUP(A17,Data!A:BM,6,FALSE)</f>
        <v>EV209</v>
      </c>
      <c r="G17" s="17" t="str">
        <f>VLOOKUP(A17,Data!A:BM,7,FALSE)</f>
        <v>P16 - P17</v>
      </c>
      <c r="H17" s="17" t="str">
        <f>VLOOKUP(A17,Data!A:BM,59,FALSE)</f>
        <v>00.00</v>
      </c>
      <c r="I17" s="27">
        <f>INT(VLOOKUP(A17,Data!A:BM,60,FALSE))</f>
        <v>45907</v>
      </c>
      <c r="J17" s="18" t="str">
        <f>VLOOKUP(A17,Data!A:BM,10,FALSE)</f>
        <v>Permit Request Approved</v>
      </c>
      <c r="K17" s="21">
        <f>VLOOKUP(A17,Data!A:BM,22,FALSE)</f>
        <v>0</v>
      </c>
      <c r="L17" s="18" t="str">
        <f>MID(VLOOKUP(A17,Data!A:BM,2,FALSE), FIND("\",VLOOKUP(A17,Data!A:BM,2,FALSE),FIND("\",VLOOKUP(A17,Data!A:BM,2,FALSE))+1)+1, FIND("\",VLOOKUP(A17,Data!A:BM,2,FALSE),FIND("\",VLOOKUP(A17,Data!A:BM,2,FALSE),FIND("\",VLOOKUP(A17,Data!A:BM,2,FALSE))+1)+1)-FIND("\",VLOOKUP(A17,Data!A:BM,2,FALSE),FIND("\",VLOOKUP(A17,Data!A:BM,2,FALSE))+1)-1)</f>
        <v>Permit</v>
      </c>
      <c r="M17" s="19" t="str">
        <f>RIGHT(VLOOKUP(A17,Data!A:BM,2,FALSE),LEN(VLOOKUP(A17,Data!A:BM,2,FALSE))-FIND("\",VLOOKUP(A17,Data!A:BM,2,FALSE)))</f>
        <v>EV209\Permit\WV-VON\TR43033\9500 GRONDPLANNEN EN LENGTEPROFIELEN</v>
      </c>
    </row>
    <row r="18" spans="1:13" x14ac:dyDescent="0.25">
      <c r="A18" s="9" t="s">
        <v>166</v>
      </c>
      <c r="B18" t="str">
        <f t="shared" si="0"/>
        <v>pw:\\ISOAPP1305.belgrid.net:PROD_G_PLAN\Documents\LAS (production - do not use for test)\EV209\Permit\WV-VON\TR43033\9500 GRONDPLANNEN EN LENGTEPROFIELEN\ELI-3936779-000</v>
      </c>
      <c r="C18" s="25" t="str">
        <f t="shared" si="1"/>
        <v>ELI-3936779-000</v>
      </c>
      <c r="D18" s="17" t="str">
        <f>MID((VLOOKUP(A18,Data!A:BM,2,FALSE)), FIND("\",(VLOOKUP(A18,Data!A:BM,2,FALSE))) + 1, FIND("\",(VLOOKUP(A18,Data!A:BM,2,FALSE)),FIND("\",(VLOOKUP(A18,Data!A:BM,2,FALSE)))+1) - FIND("\",(VLOOKUP(A18,Data!A:BM,2,FALSE))) - 1)</f>
        <v>EV209</v>
      </c>
      <c r="E18" s="17" t="str">
        <f>VLOOKUP(A18,Data!A:BM,5,FALSE)</f>
        <v>GRONDPLANNEN EN LENGTEPROFIELEN</v>
      </c>
      <c r="F18" s="17" t="str">
        <f>VLOOKUP(A18,Data!A:BM,6,FALSE)</f>
        <v>EV209</v>
      </c>
      <c r="G18" s="17" t="str">
        <f>VLOOKUP(A18,Data!A:BM,7,FALSE)</f>
        <v>P17 - P18</v>
      </c>
      <c r="H18" s="17" t="str">
        <f>VLOOKUP(A18,Data!A:BM,59,FALSE)</f>
        <v>00.00</v>
      </c>
      <c r="I18" s="27">
        <f>INT(VLOOKUP(A18,Data!A:BM,60,FALSE))</f>
        <v>45907</v>
      </c>
      <c r="J18" s="18" t="str">
        <f>VLOOKUP(A18,Data!A:BM,10,FALSE)</f>
        <v>Permit Request Approved</v>
      </c>
      <c r="K18" s="21">
        <f>VLOOKUP(A18,Data!A:BM,22,FALSE)</f>
        <v>0</v>
      </c>
      <c r="L18" s="18" t="str">
        <f>MID(VLOOKUP(A18,Data!A:BM,2,FALSE), FIND("\",VLOOKUP(A18,Data!A:BM,2,FALSE),FIND("\",VLOOKUP(A18,Data!A:BM,2,FALSE))+1)+1, FIND("\",VLOOKUP(A18,Data!A:BM,2,FALSE),FIND("\",VLOOKUP(A18,Data!A:BM,2,FALSE),FIND("\",VLOOKUP(A18,Data!A:BM,2,FALSE))+1)+1)-FIND("\",VLOOKUP(A18,Data!A:BM,2,FALSE),FIND("\",VLOOKUP(A18,Data!A:BM,2,FALSE))+1)-1)</f>
        <v>Permit</v>
      </c>
      <c r="M18" s="19" t="str">
        <f>RIGHT(VLOOKUP(A18,Data!A:BM,2,FALSE),LEN(VLOOKUP(A18,Data!A:BM,2,FALSE))-FIND("\",VLOOKUP(A18,Data!A:BM,2,FALSE)))</f>
        <v>EV209\Permit\WV-VON\TR43033\9500 GRONDPLANNEN EN LENGTEPROFIELEN</v>
      </c>
    </row>
    <row r="19" spans="1:13" x14ac:dyDescent="0.25">
      <c r="A19" s="9" t="s">
        <v>170</v>
      </c>
      <c r="B19" t="str">
        <f t="shared" si="0"/>
        <v>pw:\\ISOAPP1305.belgrid.net:PROD_G_PLAN\Documents\LAS (production - do not use for test)\EV209\Permit\WV-VON\TR43033\9500 GRONDPLANNEN EN LENGTEPROFIELEN\ELI-3936780-000</v>
      </c>
      <c r="C19" s="25" t="str">
        <f t="shared" si="1"/>
        <v>ELI-3936780-000</v>
      </c>
      <c r="D19" s="17" t="str">
        <f>MID((VLOOKUP(A19,Data!A:BM,2,FALSE)), FIND("\",(VLOOKUP(A19,Data!A:BM,2,FALSE))) + 1, FIND("\",(VLOOKUP(A19,Data!A:BM,2,FALSE)),FIND("\",(VLOOKUP(A19,Data!A:BM,2,FALSE)))+1) - FIND("\",(VLOOKUP(A19,Data!A:BM,2,FALSE))) - 1)</f>
        <v>EV209</v>
      </c>
      <c r="E19" s="17" t="str">
        <f>VLOOKUP(A19,Data!A:BM,5,FALSE)</f>
        <v>GRONDPLANNEN EN LENGTEPROFIELEN</v>
      </c>
      <c r="F19" s="17" t="str">
        <f>VLOOKUP(A19,Data!A:BM,6,FALSE)</f>
        <v>EV209</v>
      </c>
      <c r="G19" s="17" t="str">
        <f>VLOOKUP(A19,Data!A:BM,7,FALSE)</f>
        <v>P18 - P19</v>
      </c>
      <c r="H19" s="17" t="str">
        <f>VLOOKUP(A19,Data!A:BM,59,FALSE)</f>
        <v>00.00</v>
      </c>
      <c r="I19" s="27">
        <f>INT(VLOOKUP(A19,Data!A:BM,60,FALSE))</f>
        <v>45907</v>
      </c>
      <c r="J19" s="18" t="str">
        <f>VLOOKUP(A19,Data!A:BM,10,FALSE)</f>
        <v>Permit Request Approved</v>
      </c>
      <c r="K19" s="21">
        <f>VLOOKUP(A19,Data!A:BM,22,FALSE)</f>
        <v>0</v>
      </c>
      <c r="L19" s="18" t="str">
        <f>MID(VLOOKUP(A19,Data!A:BM,2,FALSE), FIND("\",VLOOKUP(A19,Data!A:BM,2,FALSE),FIND("\",VLOOKUP(A19,Data!A:BM,2,FALSE))+1)+1, FIND("\",VLOOKUP(A19,Data!A:BM,2,FALSE),FIND("\",VLOOKUP(A19,Data!A:BM,2,FALSE),FIND("\",VLOOKUP(A19,Data!A:BM,2,FALSE))+1)+1)-FIND("\",VLOOKUP(A19,Data!A:BM,2,FALSE),FIND("\",VLOOKUP(A19,Data!A:BM,2,FALSE))+1)-1)</f>
        <v>Permit</v>
      </c>
      <c r="M19" s="19" t="str">
        <f>RIGHT(VLOOKUP(A19,Data!A:BM,2,FALSE),LEN(VLOOKUP(A19,Data!A:BM,2,FALSE))-FIND("\",VLOOKUP(A19,Data!A:BM,2,FALSE)))</f>
        <v>EV209\Permit\WV-VON\TR43033\9500 GRONDPLANNEN EN LENGTEPROFIELEN</v>
      </c>
    </row>
    <row r="20" spans="1:13" x14ac:dyDescent="0.25">
      <c r="A20" s="9" t="s">
        <v>174</v>
      </c>
      <c r="B20" t="str">
        <f t="shared" si="0"/>
        <v>pw:\\ISOAPP1305.belgrid.net:PROD_G_PLAN\Documents\LAS (production - do not use for test)\EV209\Permit\WV-VON\TR43033\9500 GRONDPLANNEN EN LENGTEPROFIELEN\ELI-3936781-000</v>
      </c>
      <c r="C20" s="25" t="str">
        <f t="shared" si="1"/>
        <v>ELI-3936781-000</v>
      </c>
      <c r="D20" s="17" t="str">
        <f>MID((VLOOKUP(A20,Data!A:BM,2,FALSE)), FIND("\",(VLOOKUP(A20,Data!A:BM,2,FALSE))) + 1, FIND("\",(VLOOKUP(A20,Data!A:BM,2,FALSE)),FIND("\",(VLOOKUP(A20,Data!A:BM,2,FALSE)))+1) - FIND("\",(VLOOKUP(A20,Data!A:BM,2,FALSE))) - 1)</f>
        <v>EV209</v>
      </c>
      <c r="E20" s="17" t="str">
        <f>VLOOKUP(A20,Data!A:BM,5,FALSE)</f>
        <v>GRONDPLANNEN EN LENGTEPROFIELEN</v>
      </c>
      <c r="F20" s="17" t="str">
        <f>VLOOKUP(A20,Data!A:BM,6,FALSE)</f>
        <v>EV209</v>
      </c>
      <c r="G20" s="17" t="str">
        <f>VLOOKUP(A20,Data!A:BM,7,FALSE)</f>
        <v>P19 - P20</v>
      </c>
      <c r="H20" s="17" t="str">
        <f>VLOOKUP(A20,Data!A:BM,59,FALSE)</f>
        <v>00.00</v>
      </c>
      <c r="I20" s="27">
        <f>INT(VLOOKUP(A20,Data!A:BM,60,FALSE))</f>
        <v>45907</v>
      </c>
      <c r="J20" s="18" t="str">
        <f>VLOOKUP(A20,Data!A:BM,10,FALSE)</f>
        <v>Permit Request Approved</v>
      </c>
      <c r="K20" s="21">
        <f>VLOOKUP(A20,Data!A:BM,22,FALSE)</f>
        <v>0</v>
      </c>
      <c r="L20" s="18" t="str">
        <f>MID(VLOOKUP(A20,Data!A:BM,2,FALSE), FIND("\",VLOOKUP(A20,Data!A:BM,2,FALSE),FIND("\",VLOOKUP(A20,Data!A:BM,2,FALSE))+1)+1, FIND("\",VLOOKUP(A20,Data!A:BM,2,FALSE),FIND("\",VLOOKUP(A20,Data!A:BM,2,FALSE),FIND("\",VLOOKUP(A20,Data!A:BM,2,FALSE))+1)+1)-FIND("\",VLOOKUP(A20,Data!A:BM,2,FALSE),FIND("\",VLOOKUP(A20,Data!A:BM,2,FALSE))+1)-1)</f>
        <v>Permit</v>
      </c>
      <c r="M20" s="19" t="str">
        <f>RIGHT(VLOOKUP(A20,Data!A:BM,2,FALSE),LEN(VLOOKUP(A20,Data!A:BM,2,FALSE))-FIND("\",VLOOKUP(A20,Data!A:BM,2,FALSE)))</f>
        <v>EV209\Permit\WV-VON\TR43033\9500 GRONDPLANNEN EN LENGTEPROFIELEN</v>
      </c>
    </row>
    <row r="21" spans="1:13" x14ac:dyDescent="0.25">
      <c r="A21" s="9" t="s">
        <v>178</v>
      </c>
      <c r="B21" t="str">
        <f t="shared" si="0"/>
        <v>pw:\\ISOAPP1305.belgrid.net:PROD_G_PLAN\Documents\LAS (production - do not use for test)\EV209\Permit\WV-VON\TR43033\9500 GRONDPLANNEN EN LENGTEPROFIELEN\ELI-3936782-000</v>
      </c>
      <c r="C21" s="25" t="str">
        <f t="shared" si="1"/>
        <v>ELI-3936782-000</v>
      </c>
      <c r="D21" s="17" t="str">
        <f>MID((VLOOKUP(A21,Data!A:BM,2,FALSE)), FIND("\",(VLOOKUP(A21,Data!A:BM,2,FALSE))) + 1, FIND("\",(VLOOKUP(A21,Data!A:BM,2,FALSE)),FIND("\",(VLOOKUP(A21,Data!A:BM,2,FALSE)))+1) - FIND("\",(VLOOKUP(A21,Data!A:BM,2,FALSE))) - 1)</f>
        <v>EV209</v>
      </c>
      <c r="E21" s="17" t="str">
        <f>VLOOKUP(A21,Data!A:BM,5,FALSE)</f>
        <v>GRONDPLANNEN EN LENGTEPROFIELEN</v>
      </c>
      <c r="F21" s="17" t="str">
        <f>VLOOKUP(A21,Data!A:BM,6,FALSE)</f>
        <v>EV209</v>
      </c>
      <c r="G21" s="17" t="str">
        <f>VLOOKUP(A21,Data!A:BM,7,FALSE)</f>
        <v>P20 - P21</v>
      </c>
      <c r="H21" s="17" t="str">
        <f>VLOOKUP(A21,Data!A:BM,59,FALSE)</f>
        <v>00.00</v>
      </c>
      <c r="I21" s="27">
        <f>INT(VLOOKUP(A21,Data!A:BM,60,FALSE))</f>
        <v>45907</v>
      </c>
      <c r="J21" s="18" t="str">
        <f>VLOOKUP(A21,Data!A:BM,10,FALSE)</f>
        <v>Permit Request Approved</v>
      </c>
      <c r="K21" s="21">
        <f>VLOOKUP(A21,Data!A:BM,22,FALSE)</f>
        <v>0</v>
      </c>
      <c r="L21" s="18" t="str">
        <f>MID(VLOOKUP(A21,Data!A:BM,2,FALSE), FIND("\",VLOOKUP(A21,Data!A:BM,2,FALSE),FIND("\",VLOOKUP(A21,Data!A:BM,2,FALSE))+1)+1, FIND("\",VLOOKUP(A21,Data!A:BM,2,FALSE),FIND("\",VLOOKUP(A21,Data!A:BM,2,FALSE),FIND("\",VLOOKUP(A21,Data!A:BM,2,FALSE))+1)+1)-FIND("\",VLOOKUP(A21,Data!A:BM,2,FALSE),FIND("\",VLOOKUP(A21,Data!A:BM,2,FALSE))+1)-1)</f>
        <v>Permit</v>
      </c>
      <c r="M21" s="19" t="str">
        <f>RIGHT(VLOOKUP(A21,Data!A:BM,2,FALSE),LEN(VLOOKUP(A21,Data!A:BM,2,FALSE))-FIND("\",VLOOKUP(A21,Data!A:BM,2,FALSE)))</f>
        <v>EV209\Permit\WV-VON\TR43033\9500 GRONDPLANNEN EN LENGTEPROFIELEN</v>
      </c>
    </row>
    <row r="22" spans="1:13" x14ac:dyDescent="0.25">
      <c r="A22" s="9" t="s">
        <v>182</v>
      </c>
      <c r="B22" t="str">
        <f t="shared" si="0"/>
        <v>pw:\\ISOAPP1305.belgrid.net:PROD_G_PLAN\Documents\LAS (production - do not use for test)\EV209\Permit\WV-VON\TR43033\9500 GRONDPLANNEN EN LENGTEPROFIELEN\ELI-3936783-000</v>
      </c>
      <c r="C22" s="25" t="str">
        <f t="shared" si="1"/>
        <v>ELI-3936783-000</v>
      </c>
      <c r="D22" s="17" t="str">
        <f>MID((VLOOKUP(A22,Data!A:BM,2,FALSE)), FIND("\",(VLOOKUP(A22,Data!A:BM,2,FALSE))) + 1, FIND("\",(VLOOKUP(A22,Data!A:BM,2,FALSE)),FIND("\",(VLOOKUP(A22,Data!A:BM,2,FALSE)))+1) - FIND("\",(VLOOKUP(A22,Data!A:BM,2,FALSE))) - 1)</f>
        <v>EV209</v>
      </c>
      <c r="E22" s="17" t="str">
        <f>VLOOKUP(A22,Data!A:BM,5,FALSE)</f>
        <v>GRONDPLANNEN EN LENGTEPROFIELEN</v>
      </c>
      <c r="F22" s="17" t="str">
        <f>VLOOKUP(A22,Data!A:BM,6,FALSE)</f>
        <v>EV209</v>
      </c>
      <c r="G22" s="17" t="str">
        <f>VLOOKUP(A22,Data!A:BM,7,FALSE)</f>
        <v>P21 - P22</v>
      </c>
      <c r="H22" s="17" t="str">
        <f>VLOOKUP(A22,Data!A:BM,59,FALSE)</f>
        <v>00.00</v>
      </c>
      <c r="I22" s="27">
        <f>INT(VLOOKUP(A22,Data!A:BM,60,FALSE))</f>
        <v>45907</v>
      </c>
      <c r="J22" s="18" t="str">
        <f>VLOOKUP(A22,Data!A:BM,10,FALSE)</f>
        <v>Permit Request Approved</v>
      </c>
      <c r="K22" s="21">
        <f>VLOOKUP(A22,Data!A:BM,22,FALSE)</f>
        <v>0</v>
      </c>
      <c r="L22" s="18" t="str">
        <f>MID(VLOOKUP(A22,Data!A:BM,2,FALSE), FIND("\",VLOOKUP(A22,Data!A:BM,2,FALSE),FIND("\",VLOOKUP(A22,Data!A:BM,2,FALSE))+1)+1, FIND("\",VLOOKUP(A22,Data!A:BM,2,FALSE),FIND("\",VLOOKUP(A22,Data!A:BM,2,FALSE),FIND("\",VLOOKUP(A22,Data!A:BM,2,FALSE))+1)+1)-FIND("\",VLOOKUP(A22,Data!A:BM,2,FALSE),FIND("\",VLOOKUP(A22,Data!A:BM,2,FALSE))+1)-1)</f>
        <v>Permit</v>
      </c>
      <c r="M22" s="19" t="str">
        <f>RIGHT(VLOOKUP(A22,Data!A:BM,2,FALSE),LEN(VLOOKUP(A22,Data!A:BM,2,FALSE))-FIND("\",VLOOKUP(A22,Data!A:BM,2,FALSE)))</f>
        <v>EV209\Permit\WV-VON\TR43033\9500 GRONDPLANNEN EN LENGTEPROFIELEN</v>
      </c>
    </row>
    <row r="23" spans="1:13" x14ac:dyDescent="0.25">
      <c r="A23" s="9" t="s">
        <v>186</v>
      </c>
      <c r="B23" t="str">
        <f t="shared" si="0"/>
        <v>pw:\\ISOAPP1305.belgrid.net:PROD_G_PLAN\Documents\LAS (production - do not use for test)\EV209\Permit\WV-VON\TR43033\9500 GRONDPLANNEN EN LENGTEPROFIELEN\ELI-3936784-000</v>
      </c>
      <c r="C23" s="25" t="str">
        <f t="shared" si="1"/>
        <v>ELI-3936784-000</v>
      </c>
      <c r="D23" s="17" t="str">
        <f>MID((VLOOKUP(A23,Data!A:BM,2,FALSE)), FIND("\",(VLOOKUP(A23,Data!A:BM,2,FALSE))) + 1, FIND("\",(VLOOKUP(A23,Data!A:BM,2,FALSE)),FIND("\",(VLOOKUP(A23,Data!A:BM,2,FALSE)))+1) - FIND("\",(VLOOKUP(A23,Data!A:BM,2,FALSE))) - 1)</f>
        <v>EV209</v>
      </c>
      <c r="E23" s="17" t="str">
        <f>VLOOKUP(A23,Data!A:BM,5,FALSE)</f>
        <v>GRONDPLANNEN EN LENGTEPROFIELEN</v>
      </c>
      <c r="F23" s="17" t="str">
        <f>VLOOKUP(A23,Data!A:BM,6,FALSE)</f>
        <v>EV209</v>
      </c>
      <c r="G23" s="17" t="str">
        <f>VLOOKUP(A23,Data!A:BM,7,FALSE)</f>
        <v>P22 - P23</v>
      </c>
      <c r="H23" s="17" t="str">
        <f>VLOOKUP(A23,Data!A:BM,59,FALSE)</f>
        <v>00.00</v>
      </c>
      <c r="I23" s="27">
        <f>INT(VLOOKUP(A23,Data!A:BM,60,FALSE))</f>
        <v>45907</v>
      </c>
      <c r="J23" s="18" t="str">
        <f>VLOOKUP(A23,Data!A:BM,10,FALSE)</f>
        <v>Permit Request Approved</v>
      </c>
      <c r="K23" s="21">
        <f>VLOOKUP(A23,Data!A:BM,22,FALSE)</f>
        <v>0</v>
      </c>
      <c r="L23" s="18" t="str">
        <f>MID(VLOOKUP(A23,Data!A:BM,2,FALSE), FIND("\",VLOOKUP(A23,Data!A:BM,2,FALSE),FIND("\",VLOOKUP(A23,Data!A:BM,2,FALSE))+1)+1, FIND("\",VLOOKUP(A23,Data!A:BM,2,FALSE),FIND("\",VLOOKUP(A23,Data!A:BM,2,FALSE),FIND("\",VLOOKUP(A23,Data!A:BM,2,FALSE))+1)+1)-FIND("\",VLOOKUP(A23,Data!A:BM,2,FALSE),FIND("\",VLOOKUP(A23,Data!A:BM,2,FALSE))+1)-1)</f>
        <v>Permit</v>
      </c>
      <c r="M23" s="19" t="str">
        <f>RIGHT(VLOOKUP(A23,Data!A:BM,2,FALSE),LEN(VLOOKUP(A23,Data!A:BM,2,FALSE))-FIND("\",VLOOKUP(A23,Data!A:BM,2,FALSE)))</f>
        <v>EV209\Permit\WV-VON\TR43033\9500 GRONDPLANNEN EN LENGTEPROFIELEN</v>
      </c>
    </row>
    <row r="24" spans="1:13" x14ac:dyDescent="0.25">
      <c r="A24" s="9" t="s">
        <v>190</v>
      </c>
      <c r="B24" t="str">
        <f t="shared" si="0"/>
        <v>pw:\\ISOAPP1305.belgrid.net:PROD_G_PLAN\Documents\LAS (production - do not use for test)\EV209\Permit\WV-VON\TR43033\9500 GRONDPLANNEN EN LENGTEPROFIELEN\ELI-3936785-000</v>
      </c>
      <c r="C24" s="25" t="str">
        <f t="shared" si="1"/>
        <v>ELI-3936785-000</v>
      </c>
      <c r="D24" s="17" t="str">
        <f>MID((VLOOKUP(A24,Data!A:BM,2,FALSE)), FIND("\",(VLOOKUP(A24,Data!A:BM,2,FALSE))) + 1, FIND("\",(VLOOKUP(A24,Data!A:BM,2,FALSE)),FIND("\",(VLOOKUP(A24,Data!A:BM,2,FALSE)))+1) - FIND("\",(VLOOKUP(A24,Data!A:BM,2,FALSE))) - 1)</f>
        <v>EV209</v>
      </c>
      <c r="E24" s="17" t="str">
        <f>VLOOKUP(A24,Data!A:BM,5,FALSE)</f>
        <v>GRONDPLANNEN EN LENGTEPROFIELEN</v>
      </c>
      <c r="F24" s="17" t="str">
        <f>VLOOKUP(A24,Data!A:BM,6,FALSE)</f>
        <v>EV209</v>
      </c>
      <c r="G24" s="17" t="str">
        <f>VLOOKUP(A24,Data!A:BM,7,FALSE)</f>
        <v>P23 - P24</v>
      </c>
      <c r="H24" s="17" t="str">
        <f>VLOOKUP(A24,Data!A:BM,59,FALSE)</f>
        <v>00.00</v>
      </c>
      <c r="I24" s="27">
        <f>INT(VLOOKUP(A24,Data!A:BM,60,FALSE))</f>
        <v>45907</v>
      </c>
      <c r="J24" s="18" t="str">
        <f>VLOOKUP(A24,Data!A:BM,10,FALSE)</f>
        <v>Permit Request Approved</v>
      </c>
      <c r="K24" s="21">
        <f>VLOOKUP(A24,Data!A:BM,22,FALSE)</f>
        <v>0</v>
      </c>
      <c r="L24" s="18" t="str">
        <f>MID(VLOOKUP(A24,Data!A:BM,2,FALSE), FIND("\",VLOOKUP(A24,Data!A:BM,2,FALSE),FIND("\",VLOOKUP(A24,Data!A:BM,2,FALSE))+1)+1, FIND("\",VLOOKUP(A24,Data!A:BM,2,FALSE),FIND("\",VLOOKUP(A24,Data!A:BM,2,FALSE),FIND("\",VLOOKUP(A24,Data!A:BM,2,FALSE))+1)+1)-FIND("\",VLOOKUP(A24,Data!A:BM,2,FALSE),FIND("\",VLOOKUP(A24,Data!A:BM,2,FALSE))+1)-1)</f>
        <v>Permit</v>
      </c>
      <c r="M24" s="19" t="str">
        <f>RIGHT(VLOOKUP(A24,Data!A:BM,2,FALSE),LEN(VLOOKUP(A24,Data!A:BM,2,FALSE))-FIND("\",VLOOKUP(A24,Data!A:BM,2,FALSE)))</f>
        <v>EV209\Permit\WV-VON\TR43033\9500 GRONDPLANNEN EN LENGTEPROFIELEN</v>
      </c>
    </row>
    <row r="25" spans="1:13" x14ac:dyDescent="0.25">
      <c r="A25" s="9" t="s">
        <v>194</v>
      </c>
      <c r="B25" t="str">
        <f t="shared" si="0"/>
        <v>pw:\\ISOAPP1305.belgrid.net:PROD_G_PLAN\Documents\LAS (production - do not use for test)\EV209\Permit\WV-VON\TR43033\9500 GRONDPLANNEN EN LENGTEPROFIELEN\ELI-3936786-000</v>
      </c>
      <c r="C25" s="25" t="str">
        <f t="shared" si="1"/>
        <v>ELI-3936786-000</v>
      </c>
      <c r="D25" s="17" t="str">
        <f>MID((VLOOKUP(A25,Data!A:BM,2,FALSE)), FIND("\",(VLOOKUP(A25,Data!A:BM,2,FALSE))) + 1, FIND("\",(VLOOKUP(A25,Data!A:BM,2,FALSE)),FIND("\",(VLOOKUP(A25,Data!A:BM,2,FALSE)))+1) - FIND("\",(VLOOKUP(A25,Data!A:BM,2,FALSE))) - 1)</f>
        <v>EV209</v>
      </c>
      <c r="E25" s="17" t="str">
        <f>VLOOKUP(A25,Data!A:BM,5,FALSE)</f>
        <v>GRONDPLANNEN EN LENGTEPROFIELEN</v>
      </c>
      <c r="F25" s="17" t="str">
        <f>VLOOKUP(A25,Data!A:BM,6,FALSE)</f>
        <v>EV209</v>
      </c>
      <c r="G25" s="17" t="str">
        <f>VLOOKUP(A25,Data!A:BM,7,FALSE)</f>
        <v>P24 - P25</v>
      </c>
      <c r="H25" s="17" t="str">
        <f>VLOOKUP(A25,Data!A:BM,59,FALSE)</f>
        <v>00.00</v>
      </c>
      <c r="I25" s="27">
        <f>INT(VLOOKUP(A25,Data!A:BM,60,FALSE))</f>
        <v>45907</v>
      </c>
      <c r="J25" s="18" t="str">
        <f>VLOOKUP(A25,Data!A:BM,10,FALSE)</f>
        <v>Permit Request Approved</v>
      </c>
      <c r="K25" s="21">
        <f>VLOOKUP(A25,Data!A:BM,22,FALSE)</f>
        <v>0</v>
      </c>
      <c r="L25" s="18" t="str">
        <f>MID(VLOOKUP(A25,Data!A:BM,2,FALSE), FIND("\",VLOOKUP(A25,Data!A:BM,2,FALSE),FIND("\",VLOOKUP(A25,Data!A:BM,2,FALSE))+1)+1, FIND("\",VLOOKUP(A25,Data!A:BM,2,FALSE),FIND("\",VLOOKUP(A25,Data!A:BM,2,FALSE),FIND("\",VLOOKUP(A25,Data!A:BM,2,FALSE))+1)+1)-FIND("\",VLOOKUP(A25,Data!A:BM,2,FALSE),FIND("\",VLOOKUP(A25,Data!A:BM,2,FALSE))+1)-1)</f>
        <v>Permit</v>
      </c>
      <c r="M25" s="19" t="str">
        <f>RIGHT(VLOOKUP(A25,Data!A:BM,2,FALSE),LEN(VLOOKUP(A25,Data!A:BM,2,FALSE))-FIND("\",VLOOKUP(A25,Data!A:BM,2,FALSE)))</f>
        <v>EV209\Permit\WV-VON\TR43033\9500 GRONDPLANNEN EN LENGTEPROFIELEN</v>
      </c>
    </row>
    <row r="26" spans="1:13" x14ac:dyDescent="0.25">
      <c r="A26" s="9" t="s">
        <v>198</v>
      </c>
      <c r="B26" t="str">
        <f t="shared" si="0"/>
        <v>pw:\\ISOAPP1305.belgrid.net:PROD_G_PLAN\Documents\LAS (production - do not use for test)\EV209\Permit\WV-VON\TR43033\9500 GRONDPLANNEN EN LENGTEPROFIELEN\ELI-3936787-000</v>
      </c>
      <c r="C26" s="25" t="str">
        <f t="shared" si="1"/>
        <v>ELI-3936787-000</v>
      </c>
      <c r="D26" s="17" t="str">
        <f>MID((VLOOKUP(A26,Data!A:BM,2,FALSE)), FIND("\",(VLOOKUP(A26,Data!A:BM,2,FALSE))) + 1, FIND("\",(VLOOKUP(A26,Data!A:BM,2,FALSE)),FIND("\",(VLOOKUP(A26,Data!A:BM,2,FALSE)))+1) - FIND("\",(VLOOKUP(A26,Data!A:BM,2,FALSE))) - 1)</f>
        <v>EV209</v>
      </c>
      <c r="E26" s="17" t="str">
        <f>VLOOKUP(A26,Data!A:BM,5,FALSE)</f>
        <v>GRONDPLANNEN EN LENGTEPROFIELEN</v>
      </c>
      <c r="F26" s="17" t="str">
        <f>VLOOKUP(A26,Data!A:BM,6,FALSE)</f>
        <v>EV209</v>
      </c>
      <c r="G26" s="17" t="str">
        <f>VLOOKUP(A26,Data!A:BM,7,FALSE)</f>
        <v>P25 - P26</v>
      </c>
      <c r="H26" s="17" t="str">
        <f>VLOOKUP(A26,Data!A:BM,59,FALSE)</f>
        <v>00.00</v>
      </c>
      <c r="I26" s="27">
        <f>INT(VLOOKUP(A26,Data!A:BM,60,FALSE))</f>
        <v>45907</v>
      </c>
      <c r="J26" s="18" t="str">
        <f>VLOOKUP(A26,Data!A:BM,10,FALSE)</f>
        <v>Permit Request Approved</v>
      </c>
      <c r="K26" s="21">
        <f>VLOOKUP(A26,Data!A:BM,22,FALSE)</f>
        <v>0</v>
      </c>
      <c r="L26" s="18" t="str">
        <f>MID(VLOOKUP(A26,Data!A:BM,2,FALSE), FIND("\",VLOOKUP(A26,Data!A:BM,2,FALSE),FIND("\",VLOOKUP(A26,Data!A:BM,2,FALSE))+1)+1, FIND("\",VLOOKUP(A26,Data!A:BM,2,FALSE),FIND("\",VLOOKUP(A26,Data!A:BM,2,FALSE),FIND("\",VLOOKUP(A26,Data!A:BM,2,FALSE))+1)+1)-FIND("\",VLOOKUP(A26,Data!A:BM,2,FALSE),FIND("\",VLOOKUP(A26,Data!A:BM,2,FALSE))+1)-1)</f>
        <v>Permit</v>
      </c>
      <c r="M26" s="19" t="str">
        <f>RIGHT(VLOOKUP(A26,Data!A:BM,2,FALSE),LEN(VLOOKUP(A26,Data!A:BM,2,FALSE))-FIND("\",VLOOKUP(A26,Data!A:BM,2,FALSE)))</f>
        <v>EV209\Permit\WV-VON\TR43033\9500 GRONDPLANNEN EN LENGTEPROFIELEN</v>
      </c>
    </row>
    <row r="27" spans="1:13" x14ac:dyDescent="0.25">
      <c r="A27" s="9" t="s">
        <v>202</v>
      </c>
      <c r="B27" t="str">
        <f t="shared" si="0"/>
        <v>pw:\\ISOAPP1305.belgrid.net:PROD_G_PLAN\Documents\LAS (production - do not use for test)\EV209\Permit\WV-VON\TR43033\9500 GRONDPLANNEN EN LENGTEPROFIELEN\ELI-3936788-000</v>
      </c>
      <c r="C27" s="25" t="str">
        <f t="shared" si="1"/>
        <v>ELI-3936788-000</v>
      </c>
      <c r="D27" s="17" t="str">
        <f>MID((VLOOKUP(A27,Data!A:BM,2,FALSE)), FIND("\",(VLOOKUP(A27,Data!A:BM,2,FALSE))) + 1, FIND("\",(VLOOKUP(A27,Data!A:BM,2,FALSE)),FIND("\",(VLOOKUP(A27,Data!A:BM,2,FALSE)))+1) - FIND("\",(VLOOKUP(A27,Data!A:BM,2,FALSE))) - 1)</f>
        <v>EV209</v>
      </c>
      <c r="E27" s="17" t="str">
        <f>VLOOKUP(A27,Data!A:BM,5,FALSE)</f>
        <v>GRONDPLANNEN EN LENGTEPROFIELEN</v>
      </c>
      <c r="F27" s="17" t="str">
        <f>VLOOKUP(A27,Data!A:BM,6,FALSE)</f>
        <v>EV209</v>
      </c>
      <c r="G27" s="17" t="str">
        <f>VLOOKUP(A27,Data!A:BM,7,FALSE)</f>
        <v>P26 - P27N</v>
      </c>
      <c r="H27" s="17" t="str">
        <f>VLOOKUP(A27,Data!A:BM,59,FALSE)</f>
        <v>00.00</v>
      </c>
      <c r="I27" s="27">
        <f>INT(VLOOKUP(A27,Data!A:BM,60,FALSE))</f>
        <v>45907</v>
      </c>
      <c r="J27" s="18" t="str">
        <f>VLOOKUP(A27,Data!A:BM,10,FALSE)</f>
        <v>Permit Request Approved</v>
      </c>
      <c r="K27" s="21">
        <f>VLOOKUP(A27,Data!A:BM,22,FALSE)</f>
        <v>0</v>
      </c>
      <c r="L27" s="18" t="str">
        <f>MID(VLOOKUP(A27,Data!A:BM,2,FALSE), FIND("\",VLOOKUP(A27,Data!A:BM,2,FALSE),FIND("\",VLOOKUP(A27,Data!A:BM,2,FALSE))+1)+1, FIND("\",VLOOKUP(A27,Data!A:BM,2,FALSE),FIND("\",VLOOKUP(A27,Data!A:BM,2,FALSE),FIND("\",VLOOKUP(A27,Data!A:BM,2,FALSE))+1)+1)-FIND("\",VLOOKUP(A27,Data!A:BM,2,FALSE),FIND("\",VLOOKUP(A27,Data!A:BM,2,FALSE))+1)-1)</f>
        <v>Permit</v>
      </c>
      <c r="M27" s="19" t="str">
        <f>RIGHT(VLOOKUP(A27,Data!A:BM,2,FALSE),LEN(VLOOKUP(A27,Data!A:BM,2,FALSE))-FIND("\",VLOOKUP(A27,Data!A:BM,2,FALSE)))</f>
        <v>EV209\Permit\WV-VON\TR43033\9500 GRONDPLANNEN EN LENGTEPROFIELEN</v>
      </c>
    </row>
    <row r="28" spans="1:13" x14ac:dyDescent="0.25">
      <c r="A28" s="9" t="s">
        <v>206</v>
      </c>
      <c r="B28" t="str">
        <f t="shared" si="0"/>
        <v>pw:\\ISOAPP1305.belgrid.net:PROD_G_PLAN\Documents\LAS (production - do not use for test)\EV209\Permit\WV-VON\TR43033\9500 GRONDPLANNEN EN LENGTEPROFIELEN\ELI-3936789-000</v>
      </c>
      <c r="C28" s="25" t="str">
        <f t="shared" si="1"/>
        <v>ELI-3936789-000</v>
      </c>
      <c r="D28" s="17" t="str">
        <f>MID((VLOOKUP(A28,Data!A:BM,2,FALSE)), FIND("\",(VLOOKUP(A28,Data!A:BM,2,FALSE))) + 1, FIND("\",(VLOOKUP(A28,Data!A:BM,2,FALSE)),FIND("\",(VLOOKUP(A28,Data!A:BM,2,FALSE)))+1) - FIND("\",(VLOOKUP(A28,Data!A:BM,2,FALSE))) - 1)</f>
        <v>EV209</v>
      </c>
      <c r="E28" s="17" t="str">
        <f>VLOOKUP(A28,Data!A:BM,5,FALSE)</f>
        <v>GRONDPLANNEN EN LENGTEPROFIELEN</v>
      </c>
      <c r="F28" s="17" t="str">
        <f>VLOOKUP(A28,Data!A:BM,6,FALSE)</f>
        <v>EV209</v>
      </c>
      <c r="G28" s="17" t="str">
        <f>VLOOKUP(A28,Data!A:BM,7,FALSE)</f>
        <v>P27N - P28</v>
      </c>
      <c r="H28" s="17" t="str">
        <f>VLOOKUP(A28,Data!A:BM,59,FALSE)</f>
        <v>00.00</v>
      </c>
      <c r="I28" s="27">
        <f>INT(VLOOKUP(A28,Data!A:BM,60,FALSE))</f>
        <v>45907</v>
      </c>
      <c r="J28" s="18" t="str">
        <f>VLOOKUP(A28,Data!A:BM,10,FALSE)</f>
        <v>Permit Request Approved</v>
      </c>
      <c r="K28" s="21">
        <f>VLOOKUP(A28,Data!A:BM,22,FALSE)</f>
        <v>0</v>
      </c>
      <c r="L28" s="18" t="str">
        <f>MID(VLOOKUP(A28,Data!A:BM,2,FALSE), FIND("\",VLOOKUP(A28,Data!A:BM,2,FALSE),FIND("\",VLOOKUP(A28,Data!A:BM,2,FALSE))+1)+1, FIND("\",VLOOKUP(A28,Data!A:BM,2,FALSE),FIND("\",VLOOKUP(A28,Data!A:BM,2,FALSE),FIND("\",VLOOKUP(A28,Data!A:BM,2,FALSE))+1)+1)-FIND("\",VLOOKUP(A28,Data!A:BM,2,FALSE),FIND("\",VLOOKUP(A28,Data!A:BM,2,FALSE))+1)-1)</f>
        <v>Permit</v>
      </c>
      <c r="M28" s="19" t="str">
        <f>RIGHT(VLOOKUP(A28,Data!A:BM,2,FALSE),LEN(VLOOKUP(A28,Data!A:BM,2,FALSE))-FIND("\",VLOOKUP(A28,Data!A:BM,2,FALSE)))</f>
        <v>EV209\Permit\WV-VON\TR43033\9500 GRONDPLANNEN EN LENGTEPROFIELEN</v>
      </c>
    </row>
    <row r="29" spans="1:13" x14ac:dyDescent="0.25">
      <c r="A29" s="9" t="s">
        <v>210</v>
      </c>
      <c r="B29" t="str">
        <f t="shared" si="0"/>
        <v>pw:\\ISOAPP1305.belgrid.net:PROD_G_PLAN\Documents\LAS (production - do not use for test)\EV209\Permit\WV-VON\TR43033\9500 GRONDPLANNEN EN LENGTEPROFIELEN\ELI-3936790-000</v>
      </c>
      <c r="C29" s="25" t="str">
        <f t="shared" si="1"/>
        <v>ELI-3936790-000</v>
      </c>
      <c r="D29" s="17" t="str">
        <f>MID((VLOOKUP(A29,Data!A:BM,2,FALSE)), FIND("\",(VLOOKUP(A29,Data!A:BM,2,FALSE))) + 1, FIND("\",(VLOOKUP(A29,Data!A:BM,2,FALSE)),FIND("\",(VLOOKUP(A29,Data!A:BM,2,FALSE)))+1) - FIND("\",(VLOOKUP(A29,Data!A:BM,2,FALSE))) - 1)</f>
        <v>EV209</v>
      </c>
      <c r="E29" s="17" t="str">
        <f>VLOOKUP(A29,Data!A:BM,5,FALSE)</f>
        <v>GRONDPLANNEN EN LENGTEPROFIELEN</v>
      </c>
      <c r="F29" s="17" t="str">
        <f>VLOOKUP(A29,Data!A:BM,6,FALSE)</f>
        <v>EV209</v>
      </c>
      <c r="G29" s="17" t="str">
        <f>VLOOKUP(A29,Data!A:BM,7,FALSE)</f>
        <v>P28 - P29</v>
      </c>
      <c r="H29" s="17" t="str">
        <f>VLOOKUP(A29,Data!A:BM,59,FALSE)</f>
        <v>00.00</v>
      </c>
      <c r="I29" s="27">
        <f>INT(VLOOKUP(A29,Data!A:BM,60,FALSE))</f>
        <v>45907</v>
      </c>
      <c r="J29" s="18" t="str">
        <f>VLOOKUP(A29,Data!A:BM,10,FALSE)</f>
        <v>Permit Request Approved</v>
      </c>
      <c r="K29" s="21">
        <f>VLOOKUP(A29,Data!A:BM,22,FALSE)</f>
        <v>0</v>
      </c>
      <c r="L29" s="18" t="str">
        <f>MID(VLOOKUP(A29,Data!A:BM,2,FALSE), FIND("\",VLOOKUP(A29,Data!A:BM,2,FALSE),FIND("\",VLOOKUP(A29,Data!A:BM,2,FALSE))+1)+1, FIND("\",VLOOKUP(A29,Data!A:BM,2,FALSE),FIND("\",VLOOKUP(A29,Data!A:BM,2,FALSE),FIND("\",VLOOKUP(A29,Data!A:BM,2,FALSE))+1)+1)-FIND("\",VLOOKUP(A29,Data!A:BM,2,FALSE),FIND("\",VLOOKUP(A29,Data!A:BM,2,FALSE))+1)-1)</f>
        <v>Permit</v>
      </c>
      <c r="M29" s="19" t="str">
        <f>RIGHT(VLOOKUP(A29,Data!A:BM,2,FALSE),LEN(VLOOKUP(A29,Data!A:BM,2,FALSE))-FIND("\",VLOOKUP(A29,Data!A:BM,2,FALSE)))</f>
        <v>EV209\Permit\WV-VON\TR43033\9500 GRONDPLANNEN EN LENGTEPROFIELEN</v>
      </c>
    </row>
    <row r="30" spans="1:13" x14ac:dyDescent="0.25">
      <c r="A30" s="9" t="s">
        <v>214</v>
      </c>
      <c r="B30" t="str">
        <f t="shared" si="0"/>
        <v>pw:\\ISOAPP1305.belgrid.net:PROD_G_PLAN\Documents\LAS (production - do not use for test)\EV209\Permit\WV-VON\TR43033\9500 GRONDPLANNEN EN LENGTEPROFIELEN\ELI-3936791-000</v>
      </c>
      <c r="C30" s="25" t="str">
        <f t="shared" si="1"/>
        <v>ELI-3936791-000</v>
      </c>
      <c r="D30" s="17" t="str">
        <f>MID((VLOOKUP(A30,Data!A:BM,2,FALSE)), FIND("\",(VLOOKUP(A30,Data!A:BM,2,FALSE))) + 1, FIND("\",(VLOOKUP(A30,Data!A:BM,2,FALSE)),FIND("\",(VLOOKUP(A30,Data!A:BM,2,FALSE)))+1) - FIND("\",(VLOOKUP(A30,Data!A:BM,2,FALSE))) - 1)</f>
        <v>EV209</v>
      </c>
      <c r="E30" s="17" t="str">
        <f>VLOOKUP(A30,Data!A:BM,5,FALSE)</f>
        <v>GRONDPLANNEN EN LENGTEPROFIELEN</v>
      </c>
      <c r="F30" s="17" t="str">
        <f>VLOOKUP(A30,Data!A:BM,6,FALSE)</f>
        <v>EV209</v>
      </c>
      <c r="G30" s="17" t="str">
        <f>VLOOKUP(A30,Data!A:BM,7,FALSE)</f>
        <v>P29 - P30</v>
      </c>
      <c r="H30" s="17" t="str">
        <f>VLOOKUP(A30,Data!A:BM,59,FALSE)</f>
        <v>00.00</v>
      </c>
      <c r="I30" s="27">
        <f>INT(VLOOKUP(A30,Data!A:BM,60,FALSE))</f>
        <v>45907</v>
      </c>
      <c r="J30" s="18" t="str">
        <f>VLOOKUP(A30,Data!A:BM,10,FALSE)</f>
        <v>Permit Request Approved</v>
      </c>
      <c r="K30" s="21">
        <f>VLOOKUP(A30,Data!A:BM,22,FALSE)</f>
        <v>0</v>
      </c>
      <c r="L30" s="18" t="str">
        <f>MID(VLOOKUP(A30,Data!A:BM,2,FALSE), FIND("\",VLOOKUP(A30,Data!A:BM,2,FALSE),FIND("\",VLOOKUP(A30,Data!A:BM,2,FALSE))+1)+1, FIND("\",VLOOKUP(A30,Data!A:BM,2,FALSE),FIND("\",VLOOKUP(A30,Data!A:BM,2,FALSE),FIND("\",VLOOKUP(A30,Data!A:BM,2,FALSE))+1)+1)-FIND("\",VLOOKUP(A30,Data!A:BM,2,FALSE),FIND("\",VLOOKUP(A30,Data!A:BM,2,FALSE))+1)-1)</f>
        <v>Permit</v>
      </c>
      <c r="M30" s="19" t="str">
        <f>RIGHT(VLOOKUP(A30,Data!A:BM,2,FALSE),LEN(VLOOKUP(A30,Data!A:BM,2,FALSE))-FIND("\",VLOOKUP(A30,Data!A:BM,2,FALSE)))</f>
        <v>EV209\Permit\WV-VON\TR43033\9500 GRONDPLANNEN EN LENGTEPROFIELEN</v>
      </c>
    </row>
    <row r="31" spans="1:13" x14ac:dyDescent="0.25">
      <c r="A31" s="9" t="s">
        <v>218</v>
      </c>
      <c r="B31" t="str">
        <f t="shared" si="0"/>
        <v>pw:\\ISOAPP1305.belgrid.net:PROD_G_PLAN\Documents\LAS (production - do not use for test)\EV209\Permit\WV-VON\TR43033\9500 GRONDPLANNEN EN LENGTEPROFIELEN\ELI-3936792-000</v>
      </c>
      <c r="C31" s="25" t="str">
        <f t="shared" si="1"/>
        <v>ELI-3936792-000</v>
      </c>
      <c r="D31" s="17" t="str">
        <f>MID((VLOOKUP(A31,Data!A:BM,2,FALSE)), FIND("\",(VLOOKUP(A31,Data!A:BM,2,FALSE))) + 1, FIND("\",(VLOOKUP(A31,Data!A:BM,2,FALSE)),FIND("\",(VLOOKUP(A31,Data!A:BM,2,FALSE)))+1) - FIND("\",(VLOOKUP(A31,Data!A:BM,2,FALSE))) - 1)</f>
        <v>EV209</v>
      </c>
      <c r="E31" s="17" t="str">
        <f>VLOOKUP(A31,Data!A:BM,5,FALSE)</f>
        <v>GRONDPLANNEN EN LENGTEPROFIELEN</v>
      </c>
      <c r="F31" s="17" t="str">
        <f>VLOOKUP(A31,Data!A:BM,6,FALSE)</f>
        <v>EV209</v>
      </c>
      <c r="G31" s="17" t="str">
        <f>VLOOKUP(A31,Data!A:BM,7,FALSE)</f>
        <v>P30 - P31</v>
      </c>
      <c r="H31" s="17" t="str">
        <f>VLOOKUP(A31,Data!A:BM,59,FALSE)</f>
        <v>00.00</v>
      </c>
      <c r="I31" s="27">
        <f>INT(VLOOKUP(A31,Data!A:BM,60,FALSE))</f>
        <v>45907</v>
      </c>
      <c r="J31" s="18" t="str">
        <f>VLOOKUP(A31,Data!A:BM,10,FALSE)</f>
        <v>Permit Request Approved</v>
      </c>
      <c r="K31" s="21">
        <f>VLOOKUP(A31,Data!A:BM,22,FALSE)</f>
        <v>0</v>
      </c>
      <c r="L31" s="18" t="str">
        <f>MID(VLOOKUP(A31,Data!A:BM,2,FALSE), FIND("\",VLOOKUP(A31,Data!A:BM,2,FALSE),FIND("\",VLOOKUP(A31,Data!A:BM,2,FALSE))+1)+1, FIND("\",VLOOKUP(A31,Data!A:BM,2,FALSE),FIND("\",VLOOKUP(A31,Data!A:BM,2,FALSE),FIND("\",VLOOKUP(A31,Data!A:BM,2,FALSE))+1)+1)-FIND("\",VLOOKUP(A31,Data!A:BM,2,FALSE),FIND("\",VLOOKUP(A31,Data!A:BM,2,FALSE))+1)-1)</f>
        <v>Permit</v>
      </c>
      <c r="M31" s="19" t="str">
        <f>RIGHT(VLOOKUP(A31,Data!A:BM,2,FALSE),LEN(VLOOKUP(A31,Data!A:BM,2,FALSE))-FIND("\",VLOOKUP(A31,Data!A:BM,2,FALSE)))</f>
        <v>EV209\Permit\WV-VON\TR43033\9500 GRONDPLANNEN EN LENGTEPROFIELEN</v>
      </c>
    </row>
    <row r="32" spans="1:13" x14ac:dyDescent="0.25">
      <c r="A32" s="9" t="s">
        <v>222</v>
      </c>
      <c r="B32" t="str">
        <f t="shared" si="0"/>
        <v>pw:\\ISOAPP1305.belgrid.net:PROD_G_PLAN\Documents\LAS (production - do not use for test)\EV209\Permit\WV-VON\TR43033\9500 GRONDPLANNEN EN LENGTEPROFIELEN\ELI-3936793-000</v>
      </c>
      <c r="C32" s="25" t="str">
        <f t="shared" si="1"/>
        <v>ELI-3936793-000</v>
      </c>
      <c r="D32" s="17" t="str">
        <f>MID((VLOOKUP(A32,Data!A:BM,2,FALSE)), FIND("\",(VLOOKUP(A32,Data!A:BM,2,FALSE))) + 1, FIND("\",(VLOOKUP(A32,Data!A:BM,2,FALSE)),FIND("\",(VLOOKUP(A32,Data!A:BM,2,FALSE)))+1) - FIND("\",(VLOOKUP(A32,Data!A:BM,2,FALSE))) - 1)</f>
        <v>EV209</v>
      </c>
      <c r="E32" s="17" t="str">
        <f>VLOOKUP(A32,Data!A:BM,5,FALSE)</f>
        <v>GRONDPLANNEN EN LENGTEPROFIELEN</v>
      </c>
      <c r="F32" s="17" t="str">
        <f>VLOOKUP(A32,Data!A:BM,6,FALSE)</f>
        <v>EV209</v>
      </c>
      <c r="G32" s="17" t="str">
        <f>VLOOKUP(A32,Data!A:BM,7,FALSE)</f>
        <v>P31 - P32</v>
      </c>
      <c r="H32" s="17" t="str">
        <f>VLOOKUP(A32,Data!A:BM,59,FALSE)</f>
        <v>00.00</v>
      </c>
      <c r="I32" s="27">
        <f>INT(VLOOKUP(A32,Data!A:BM,60,FALSE))</f>
        <v>45907</v>
      </c>
      <c r="J32" s="18" t="str">
        <f>VLOOKUP(A32,Data!A:BM,10,FALSE)</f>
        <v>Permit Request Approved</v>
      </c>
      <c r="K32" s="21">
        <f>VLOOKUP(A32,Data!A:BM,22,FALSE)</f>
        <v>0</v>
      </c>
      <c r="L32" s="18" t="str">
        <f>MID(VLOOKUP(A32,Data!A:BM,2,FALSE), FIND("\",VLOOKUP(A32,Data!A:BM,2,FALSE),FIND("\",VLOOKUP(A32,Data!A:BM,2,FALSE))+1)+1, FIND("\",VLOOKUP(A32,Data!A:BM,2,FALSE),FIND("\",VLOOKUP(A32,Data!A:BM,2,FALSE),FIND("\",VLOOKUP(A32,Data!A:BM,2,FALSE))+1)+1)-FIND("\",VLOOKUP(A32,Data!A:BM,2,FALSE),FIND("\",VLOOKUP(A32,Data!A:BM,2,FALSE))+1)-1)</f>
        <v>Permit</v>
      </c>
      <c r="M32" s="19" t="str">
        <f>RIGHT(VLOOKUP(A32,Data!A:BM,2,FALSE),LEN(VLOOKUP(A32,Data!A:BM,2,FALSE))-FIND("\",VLOOKUP(A32,Data!A:BM,2,FALSE)))</f>
        <v>EV209\Permit\WV-VON\TR43033\9500 GRONDPLANNEN EN LENGTEPROFIELEN</v>
      </c>
    </row>
    <row r="33" spans="1:13" x14ac:dyDescent="0.25">
      <c r="A33" s="9" t="s">
        <v>226</v>
      </c>
      <c r="B33" t="str">
        <f t="shared" si="0"/>
        <v>pw:\\ISOAPP1305.belgrid.net:PROD_G_PLAN\Documents\LAS (production - do not use for test)\EV209\Permit\WV-VON\TR43033\9500 GRONDPLANNEN EN LENGTEPROFIELEN\ELI-3936794-000</v>
      </c>
      <c r="C33" s="25" t="str">
        <f t="shared" si="1"/>
        <v>ELI-3936794-000</v>
      </c>
      <c r="D33" s="17" t="str">
        <f>MID((VLOOKUP(A33,Data!A:BM,2,FALSE)), FIND("\",(VLOOKUP(A33,Data!A:BM,2,FALSE))) + 1, FIND("\",(VLOOKUP(A33,Data!A:BM,2,FALSE)),FIND("\",(VLOOKUP(A33,Data!A:BM,2,FALSE)))+1) - FIND("\",(VLOOKUP(A33,Data!A:BM,2,FALSE))) - 1)</f>
        <v>EV209</v>
      </c>
      <c r="E33" s="17" t="str">
        <f>VLOOKUP(A33,Data!A:BM,5,FALSE)</f>
        <v>GRONDPLANNEN EN LENGTEPROFIELEN</v>
      </c>
      <c r="F33" s="17" t="str">
        <f>VLOOKUP(A33,Data!A:BM,6,FALSE)</f>
        <v>EV209</v>
      </c>
      <c r="G33" s="17" t="str">
        <f>VLOOKUP(A33,Data!A:BM,7,FALSE)</f>
        <v>P32 - P33</v>
      </c>
      <c r="H33" s="17" t="str">
        <f>VLOOKUP(A33,Data!A:BM,59,FALSE)</f>
        <v>00.00</v>
      </c>
      <c r="I33" s="27">
        <f>INT(VLOOKUP(A33,Data!A:BM,60,FALSE))</f>
        <v>45907</v>
      </c>
      <c r="J33" s="18" t="str">
        <f>VLOOKUP(A33,Data!A:BM,10,FALSE)</f>
        <v>Permit Request Approved</v>
      </c>
      <c r="K33" s="21">
        <f>VLOOKUP(A33,Data!A:BM,22,FALSE)</f>
        <v>0</v>
      </c>
      <c r="L33" s="18" t="str">
        <f>MID(VLOOKUP(A33,Data!A:BM,2,FALSE), FIND("\",VLOOKUP(A33,Data!A:BM,2,FALSE),FIND("\",VLOOKUP(A33,Data!A:BM,2,FALSE))+1)+1, FIND("\",VLOOKUP(A33,Data!A:BM,2,FALSE),FIND("\",VLOOKUP(A33,Data!A:BM,2,FALSE),FIND("\",VLOOKUP(A33,Data!A:BM,2,FALSE))+1)+1)-FIND("\",VLOOKUP(A33,Data!A:BM,2,FALSE),FIND("\",VLOOKUP(A33,Data!A:BM,2,FALSE))+1)-1)</f>
        <v>Permit</v>
      </c>
      <c r="M33" s="19" t="str">
        <f>RIGHT(VLOOKUP(A33,Data!A:BM,2,FALSE),LEN(VLOOKUP(A33,Data!A:BM,2,FALSE))-FIND("\",VLOOKUP(A33,Data!A:BM,2,FALSE)))</f>
        <v>EV209\Permit\WV-VON\TR43033\9500 GRONDPLANNEN EN LENGTEPROFIELEN</v>
      </c>
    </row>
    <row r="34" spans="1:13" x14ac:dyDescent="0.25">
      <c r="A34" s="9" t="s">
        <v>230</v>
      </c>
      <c r="B34" t="str">
        <f t="shared" si="0"/>
        <v>pw:\\ISOAPP1305.belgrid.net:PROD_G_PLAN\Documents\LAS (production - do not use for test)\EV209\Permit\WV-VON\TR43033\9500 GRONDPLANNEN EN LENGTEPROFIELEN\ELI-3936795-000</v>
      </c>
      <c r="C34" s="25" t="str">
        <f t="shared" si="1"/>
        <v>ELI-3936795-000</v>
      </c>
      <c r="D34" s="17" t="str">
        <f>MID((VLOOKUP(A34,Data!A:BM,2,FALSE)), FIND("\",(VLOOKUP(A34,Data!A:BM,2,FALSE))) + 1, FIND("\",(VLOOKUP(A34,Data!A:BM,2,FALSE)),FIND("\",(VLOOKUP(A34,Data!A:BM,2,FALSE)))+1) - FIND("\",(VLOOKUP(A34,Data!A:BM,2,FALSE))) - 1)</f>
        <v>EV209</v>
      </c>
      <c r="E34" s="17" t="str">
        <f>VLOOKUP(A34,Data!A:BM,5,FALSE)</f>
        <v>GRONDPLANNEN EN LENGTEPROFIELEN</v>
      </c>
      <c r="F34" s="17" t="str">
        <f>VLOOKUP(A34,Data!A:BM,6,FALSE)</f>
        <v>EV209</v>
      </c>
      <c r="G34" s="17" t="str">
        <f>VLOOKUP(A34,Data!A:BM,7,FALSE)</f>
        <v>P33 - P34</v>
      </c>
      <c r="H34" s="17" t="str">
        <f>VLOOKUP(A34,Data!A:BM,59,FALSE)</f>
        <v>00.00</v>
      </c>
      <c r="I34" s="27">
        <f>INT(VLOOKUP(A34,Data!A:BM,60,FALSE))</f>
        <v>45907</v>
      </c>
      <c r="J34" s="18" t="str">
        <f>VLOOKUP(A34,Data!A:BM,10,FALSE)</f>
        <v>Permit Request Approved</v>
      </c>
      <c r="K34" s="21">
        <f>VLOOKUP(A34,Data!A:BM,22,FALSE)</f>
        <v>0</v>
      </c>
      <c r="L34" s="18" t="str">
        <f>MID(VLOOKUP(A34,Data!A:BM,2,FALSE), FIND("\",VLOOKUP(A34,Data!A:BM,2,FALSE),FIND("\",VLOOKUP(A34,Data!A:BM,2,FALSE))+1)+1, FIND("\",VLOOKUP(A34,Data!A:BM,2,FALSE),FIND("\",VLOOKUP(A34,Data!A:BM,2,FALSE),FIND("\",VLOOKUP(A34,Data!A:BM,2,FALSE))+1)+1)-FIND("\",VLOOKUP(A34,Data!A:BM,2,FALSE),FIND("\",VLOOKUP(A34,Data!A:BM,2,FALSE))+1)-1)</f>
        <v>Permit</v>
      </c>
      <c r="M34" s="19" t="str">
        <f>RIGHT(VLOOKUP(A34,Data!A:BM,2,FALSE),LEN(VLOOKUP(A34,Data!A:BM,2,FALSE))-FIND("\",VLOOKUP(A34,Data!A:BM,2,FALSE)))</f>
        <v>EV209\Permit\WV-VON\TR43033\9500 GRONDPLANNEN EN LENGTEPROFIELEN</v>
      </c>
    </row>
    <row r="35" spans="1:13" x14ac:dyDescent="0.25">
      <c r="A35" s="9" t="s">
        <v>234</v>
      </c>
      <c r="B35" t="str">
        <f t="shared" si="0"/>
        <v>pw:\\ISOAPP1305.belgrid.net:PROD_G_PLAN\Documents\LAS (production - do not use for test)\EV209\Permit\WV-VON\TR43033\9500 GRONDPLANNEN EN LENGTEPROFIELEN\ELI-3936797-000</v>
      </c>
      <c r="C35" s="25" t="str">
        <f t="shared" si="1"/>
        <v>ELI-3936797-000</v>
      </c>
      <c r="D35" s="17" t="str">
        <f>MID((VLOOKUP(A35,Data!A:BM,2,FALSE)), FIND("\",(VLOOKUP(A35,Data!A:BM,2,FALSE))) + 1, FIND("\",(VLOOKUP(A35,Data!A:BM,2,FALSE)),FIND("\",(VLOOKUP(A35,Data!A:BM,2,FALSE)))+1) - FIND("\",(VLOOKUP(A35,Data!A:BM,2,FALSE))) - 1)</f>
        <v>EV209</v>
      </c>
      <c r="E35" s="17" t="str">
        <f>VLOOKUP(A35,Data!A:BM,5,FALSE)</f>
        <v>GRONDPLANNEN EN LENGTEPROFIELEN</v>
      </c>
      <c r="F35" s="17" t="str">
        <f>VLOOKUP(A35,Data!A:BM,6,FALSE)</f>
        <v>EV209</v>
      </c>
      <c r="G35" s="17" t="str">
        <f>VLOOKUP(A35,Data!A:BM,7,FALSE)</f>
        <v>P35 - P36</v>
      </c>
      <c r="H35" s="17" t="str">
        <f>VLOOKUP(A35,Data!A:BM,59,FALSE)</f>
        <v>00.00</v>
      </c>
      <c r="I35" s="27">
        <f>INT(VLOOKUP(A35,Data!A:BM,60,FALSE))</f>
        <v>45907</v>
      </c>
      <c r="J35" s="18" t="str">
        <f>VLOOKUP(A35,Data!A:BM,10,FALSE)</f>
        <v>Permit Request Approved</v>
      </c>
      <c r="K35" s="21">
        <f>VLOOKUP(A35,Data!A:BM,22,FALSE)</f>
        <v>0</v>
      </c>
      <c r="L35" s="18" t="str">
        <f>MID(VLOOKUP(A35,Data!A:BM,2,FALSE), FIND("\",VLOOKUP(A35,Data!A:BM,2,FALSE),FIND("\",VLOOKUP(A35,Data!A:BM,2,FALSE))+1)+1, FIND("\",VLOOKUP(A35,Data!A:BM,2,FALSE),FIND("\",VLOOKUP(A35,Data!A:BM,2,FALSE),FIND("\",VLOOKUP(A35,Data!A:BM,2,FALSE))+1)+1)-FIND("\",VLOOKUP(A35,Data!A:BM,2,FALSE),FIND("\",VLOOKUP(A35,Data!A:BM,2,FALSE))+1)-1)</f>
        <v>Permit</v>
      </c>
      <c r="M35" s="19" t="str">
        <f>RIGHT(VLOOKUP(A35,Data!A:BM,2,FALSE),LEN(VLOOKUP(A35,Data!A:BM,2,FALSE))-FIND("\",VLOOKUP(A35,Data!A:BM,2,FALSE)))</f>
        <v>EV209\Permit\WV-VON\TR43033\9500 GRONDPLANNEN EN LENGTEPROFIELEN</v>
      </c>
    </row>
    <row r="36" spans="1:13" x14ac:dyDescent="0.25">
      <c r="A36" s="9" t="s">
        <v>238</v>
      </c>
      <c r="B36" t="str">
        <f t="shared" si="0"/>
        <v>pw:\\ISOAPP1305.belgrid.net:PROD_G_PLAN\Documents\LAS (production - do not use for test)\EV209\Permit\WV-VON\TR43033\9500 GRONDPLANNEN EN LENGTEPROFIELEN\ELI-3936798-000</v>
      </c>
      <c r="C36" s="25" t="str">
        <f t="shared" si="1"/>
        <v>ELI-3936798-000</v>
      </c>
      <c r="D36" s="17" t="str">
        <f>MID((VLOOKUP(A36,Data!A:BM,2,FALSE)), FIND("\",(VLOOKUP(A36,Data!A:BM,2,FALSE))) + 1, FIND("\",(VLOOKUP(A36,Data!A:BM,2,FALSE)),FIND("\",(VLOOKUP(A36,Data!A:BM,2,FALSE)))+1) - FIND("\",(VLOOKUP(A36,Data!A:BM,2,FALSE))) - 1)</f>
        <v>EV209</v>
      </c>
      <c r="E36" s="17" t="str">
        <f>VLOOKUP(A36,Data!A:BM,5,FALSE)</f>
        <v>GRONDPLANNEN EN LENGTEPROFIELEN</v>
      </c>
      <c r="F36" s="17" t="str">
        <f>VLOOKUP(A36,Data!A:BM,6,FALSE)</f>
        <v>EV209</v>
      </c>
      <c r="G36" s="17" t="str">
        <f>VLOOKUP(A36,Data!A:BM,7,FALSE)</f>
        <v>P36 - P37</v>
      </c>
      <c r="H36" s="17" t="str">
        <f>VLOOKUP(A36,Data!A:BM,59,FALSE)</f>
        <v>00.00</v>
      </c>
      <c r="I36" s="27">
        <f>INT(VLOOKUP(A36,Data!A:BM,60,FALSE))</f>
        <v>45907</v>
      </c>
      <c r="J36" s="18" t="str">
        <f>VLOOKUP(A36,Data!A:BM,10,FALSE)</f>
        <v>Permit Request Approved</v>
      </c>
      <c r="K36" s="21">
        <f>VLOOKUP(A36,Data!A:BM,22,FALSE)</f>
        <v>0</v>
      </c>
      <c r="L36" s="18" t="str">
        <f>MID(VLOOKUP(A36,Data!A:BM,2,FALSE), FIND("\",VLOOKUP(A36,Data!A:BM,2,FALSE),FIND("\",VLOOKUP(A36,Data!A:BM,2,FALSE))+1)+1, FIND("\",VLOOKUP(A36,Data!A:BM,2,FALSE),FIND("\",VLOOKUP(A36,Data!A:BM,2,FALSE),FIND("\",VLOOKUP(A36,Data!A:BM,2,FALSE))+1)+1)-FIND("\",VLOOKUP(A36,Data!A:BM,2,FALSE),FIND("\",VLOOKUP(A36,Data!A:BM,2,FALSE))+1)-1)</f>
        <v>Permit</v>
      </c>
      <c r="M36" s="19" t="str">
        <f>RIGHT(VLOOKUP(A36,Data!A:BM,2,FALSE),LEN(VLOOKUP(A36,Data!A:BM,2,FALSE))-FIND("\",VLOOKUP(A36,Data!A:BM,2,FALSE)))</f>
        <v>EV209\Permit\WV-VON\TR43033\9500 GRONDPLANNEN EN LENGTEPROFIELEN</v>
      </c>
    </row>
    <row r="37" spans="1:13" x14ac:dyDescent="0.25">
      <c r="A37" s="9" t="s">
        <v>242</v>
      </c>
      <c r="B37" t="str">
        <f t="shared" si="0"/>
        <v>pw:\\ISOAPP1305.belgrid.net:PROD_G_PLAN\Documents\LAS (production - do not use for test)\EV209\Permit\WV-VON\TR43033\9500 GRONDPLANNEN EN LENGTEPROFIELEN\ELI-3936799-000</v>
      </c>
      <c r="C37" s="25" t="str">
        <f t="shared" si="1"/>
        <v>ELI-3936799-000</v>
      </c>
      <c r="D37" s="17" t="str">
        <f>MID((VLOOKUP(A37,Data!A:BM,2,FALSE)), FIND("\",(VLOOKUP(A37,Data!A:BM,2,FALSE))) + 1, FIND("\",(VLOOKUP(A37,Data!A:BM,2,FALSE)),FIND("\",(VLOOKUP(A37,Data!A:BM,2,FALSE)))+1) - FIND("\",(VLOOKUP(A37,Data!A:BM,2,FALSE))) - 1)</f>
        <v>EV209</v>
      </c>
      <c r="E37" s="17" t="str">
        <f>VLOOKUP(A37,Data!A:BM,5,FALSE)</f>
        <v>GRONDPLANNEN EN LENGTEPROFIELEN</v>
      </c>
      <c r="F37" s="17" t="str">
        <f>VLOOKUP(A37,Data!A:BM,6,FALSE)</f>
        <v>EV209</v>
      </c>
      <c r="G37" s="17" t="str">
        <f>VLOOKUP(A37,Data!A:BM,7,FALSE)</f>
        <v>P37 - P38</v>
      </c>
      <c r="H37" s="17" t="str">
        <f>VLOOKUP(A37,Data!A:BM,59,FALSE)</f>
        <v>00.00</v>
      </c>
      <c r="I37" s="27">
        <f>INT(VLOOKUP(A37,Data!A:BM,60,FALSE))</f>
        <v>45907</v>
      </c>
      <c r="J37" s="18" t="str">
        <f>VLOOKUP(A37,Data!A:BM,10,FALSE)</f>
        <v>Permit Request Approved</v>
      </c>
      <c r="K37" s="21">
        <f>VLOOKUP(A37,Data!A:BM,22,FALSE)</f>
        <v>0</v>
      </c>
      <c r="L37" s="18" t="str">
        <f>MID(VLOOKUP(A37,Data!A:BM,2,FALSE), FIND("\",VLOOKUP(A37,Data!A:BM,2,FALSE),FIND("\",VLOOKUP(A37,Data!A:BM,2,FALSE))+1)+1, FIND("\",VLOOKUP(A37,Data!A:BM,2,FALSE),FIND("\",VLOOKUP(A37,Data!A:BM,2,FALSE),FIND("\",VLOOKUP(A37,Data!A:BM,2,FALSE))+1)+1)-FIND("\",VLOOKUP(A37,Data!A:BM,2,FALSE),FIND("\",VLOOKUP(A37,Data!A:BM,2,FALSE))+1)-1)</f>
        <v>Permit</v>
      </c>
      <c r="M37" s="19" t="str">
        <f>RIGHT(VLOOKUP(A37,Data!A:BM,2,FALSE),LEN(VLOOKUP(A37,Data!A:BM,2,FALSE))-FIND("\",VLOOKUP(A37,Data!A:BM,2,FALSE)))</f>
        <v>EV209\Permit\WV-VON\TR43033\9500 GRONDPLANNEN EN LENGTEPROFIELEN</v>
      </c>
    </row>
    <row r="38" spans="1:13" x14ac:dyDescent="0.25">
      <c r="A38" s="9" t="s">
        <v>246</v>
      </c>
      <c r="C38" s="25" t="str">
        <f t="shared" ref="C38:C48" si="2">HYPERLINK(B38, A38)</f>
        <v>ELI-3936800-000</v>
      </c>
      <c r="D38" s="17" t="str">
        <f>MID((VLOOKUP(A38,Data!A:BM,2,FALSE)), FIND("\",(VLOOKUP(A38,Data!A:BM,2,FALSE))) + 1, FIND("\",(VLOOKUP(A38,Data!A:BM,2,FALSE)),FIND("\",(VLOOKUP(A38,Data!A:BM,2,FALSE)))+1) - FIND("\",(VLOOKUP(A38,Data!A:BM,2,FALSE))) - 1)</f>
        <v>EV209</v>
      </c>
      <c r="E38" s="17" t="str">
        <f>VLOOKUP(A38,Data!A:BM,5,FALSE)</f>
        <v>GRONDPLANNEN EN LENGTEPROFIELEN</v>
      </c>
      <c r="F38" s="17" t="str">
        <f>VLOOKUP(A38,Data!A:BM,6,FALSE)</f>
        <v>EV209</v>
      </c>
      <c r="G38" s="17" t="str">
        <f>VLOOKUP(A38,Data!A:BM,7,FALSE)</f>
        <v>P38 - P39</v>
      </c>
      <c r="H38" s="17" t="str">
        <f>VLOOKUP(A38,Data!A:BM,59,FALSE)</f>
        <v>00.00</v>
      </c>
      <c r="I38" s="27">
        <f>INT(VLOOKUP(A38,Data!A:BM,60,FALSE))</f>
        <v>45907</v>
      </c>
      <c r="J38" s="18" t="str">
        <f>VLOOKUP(A38,Data!A:BM,10,FALSE)</f>
        <v>Permit Request Approved</v>
      </c>
      <c r="K38" s="21">
        <f>VLOOKUP(A38,Data!A:BM,22,FALSE)</f>
        <v>0</v>
      </c>
      <c r="L38" s="18" t="str">
        <f>MID(VLOOKUP(A38,Data!A:BM,2,FALSE), FIND("\",VLOOKUP(A38,Data!A:BM,2,FALSE),FIND("\",VLOOKUP(A38,Data!A:BM,2,FALSE))+1)+1, FIND("\",VLOOKUP(A38,Data!A:BM,2,FALSE),FIND("\",VLOOKUP(A38,Data!A:BM,2,FALSE),FIND("\",VLOOKUP(A38,Data!A:BM,2,FALSE))+1)+1)-FIND("\",VLOOKUP(A38,Data!A:BM,2,FALSE),FIND("\",VLOOKUP(A38,Data!A:BM,2,FALSE))+1)-1)</f>
        <v>Permit</v>
      </c>
      <c r="M38" s="19" t="str">
        <f>RIGHT(VLOOKUP(A38,Data!A:BM,2,FALSE),LEN(VLOOKUP(A38,Data!A:BM,2,FALSE))-FIND("\",VLOOKUP(A38,Data!A:BM,2,FALSE)))</f>
        <v>EV209\Permit\WV-VON\TR43033\9500 GRONDPLANNEN EN LENGTEPROFIELEN</v>
      </c>
    </row>
    <row r="39" spans="1:13" x14ac:dyDescent="0.25">
      <c r="A39" s="9" t="s">
        <v>250</v>
      </c>
      <c r="C39" s="25" t="str">
        <f t="shared" si="2"/>
        <v>ELI-3936801-000</v>
      </c>
      <c r="D39" s="17" t="str">
        <f>MID((VLOOKUP(A39,Data!A:BM,2,FALSE)), FIND("\",(VLOOKUP(A39,Data!A:BM,2,FALSE))) + 1, FIND("\",(VLOOKUP(A39,Data!A:BM,2,FALSE)),FIND("\",(VLOOKUP(A39,Data!A:BM,2,FALSE)))+1) - FIND("\",(VLOOKUP(A39,Data!A:BM,2,FALSE))) - 1)</f>
        <v>EV209</v>
      </c>
      <c r="E39" s="17" t="str">
        <f>VLOOKUP(A39,Data!A:BM,5,FALSE)</f>
        <v>GRONDPLANNEN EN LENGTEPROFIELEN</v>
      </c>
      <c r="F39" s="17" t="str">
        <f>VLOOKUP(A39,Data!A:BM,6,FALSE)</f>
        <v>EV209</v>
      </c>
      <c r="G39" s="17" t="str">
        <f>VLOOKUP(A39,Data!A:BM,7,FALSE)</f>
        <v>P39 - P40</v>
      </c>
      <c r="H39" s="17" t="str">
        <f>VLOOKUP(A39,Data!A:BM,59,FALSE)</f>
        <v>00.00</v>
      </c>
      <c r="I39" s="27">
        <f>INT(VLOOKUP(A39,Data!A:BM,60,FALSE))</f>
        <v>45907</v>
      </c>
      <c r="J39" s="18" t="str">
        <f>VLOOKUP(A39,Data!A:BM,10,FALSE)</f>
        <v>Permit Request Approved</v>
      </c>
      <c r="K39" s="21">
        <f>VLOOKUP(A39,Data!A:BM,22,FALSE)</f>
        <v>0</v>
      </c>
      <c r="L39" s="18" t="str">
        <f>MID(VLOOKUP(A39,Data!A:BM,2,FALSE), FIND("\",VLOOKUP(A39,Data!A:BM,2,FALSE),FIND("\",VLOOKUP(A39,Data!A:BM,2,FALSE))+1)+1, FIND("\",VLOOKUP(A39,Data!A:BM,2,FALSE),FIND("\",VLOOKUP(A39,Data!A:BM,2,FALSE),FIND("\",VLOOKUP(A39,Data!A:BM,2,FALSE))+1)+1)-FIND("\",VLOOKUP(A39,Data!A:BM,2,FALSE),FIND("\",VLOOKUP(A39,Data!A:BM,2,FALSE))+1)-1)</f>
        <v>Permit</v>
      </c>
      <c r="M39" s="19" t="str">
        <f>RIGHT(VLOOKUP(A39,Data!A:BM,2,FALSE),LEN(VLOOKUP(A39,Data!A:BM,2,FALSE))-FIND("\",VLOOKUP(A39,Data!A:BM,2,FALSE)))</f>
        <v>EV209\Permit\WV-VON\TR43033\9500 GRONDPLANNEN EN LENGTEPROFIELEN</v>
      </c>
    </row>
    <row r="40" spans="1:13" x14ac:dyDescent="0.25">
      <c r="A40" s="9" t="s">
        <v>254</v>
      </c>
      <c r="C40" s="25" t="str">
        <f t="shared" si="2"/>
        <v>ELI-3936802-000</v>
      </c>
      <c r="D40" s="17" t="str">
        <f>MID((VLOOKUP(A40,Data!A:BM,2,FALSE)), FIND("\",(VLOOKUP(A40,Data!A:BM,2,FALSE))) + 1, FIND("\",(VLOOKUP(A40,Data!A:BM,2,FALSE)),FIND("\",(VLOOKUP(A40,Data!A:BM,2,FALSE)))+1) - FIND("\",(VLOOKUP(A40,Data!A:BM,2,FALSE))) - 1)</f>
        <v>EV209</v>
      </c>
      <c r="E40" s="17" t="str">
        <f>VLOOKUP(A40,Data!A:BM,5,FALSE)</f>
        <v>GRONDPLANNEN EN LENGTEPROFIELEN</v>
      </c>
      <c r="F40" s="17" t="str">
        <f>VLOOKUP(A40,Data!A:BM,6,FALSE)</f>
        <v>EV209</v>
      </c>
      <c r="G40" s="17" t="str">
        <f>VLOOKUP(A40,Data!A:BM,7,FALSE)</f>
        <v>P40 - P41</v>
      </c>
      <c r="H40" s="17" t="str">
        <f>VLOOKUP(A40,Data!A:BM,59,FALSE)</f>
        <v>00.00</v>
      </c>
      <c r="I40" s="27">
        <f>INT(VLOOKUP(A40,Data!A:BM,60,FALSE))</f>
        <v>45907</v>
      </c>
      <c r="J40" s="18" t="str">
        <f>VLOOKUP(A40,Data!A:BM,10,FALSE)</f>
        <v>Permit Request Approved</v>
      </c>
      <c r="K40" s="21">
        <f>VLOOKUP(A40,Data!A:BM,22,FALSE)</f>
        <v>0</v>
      </c>
      <c r="L40" s="18" t="str">
        <f>MID(VLOOKUP(A40,Data!A:BM,2,FALSE), FIND("\",VLOOKUP(A40,Data!A:BM,2,FALSE),FIND("\",VLOOKUP(A40,Data!A:BM,2,FALSE))+1)+1, FIND("\",VLOOKUP(A40,Data!A:BM,2,FALSE),FIND("\",VLOOKUP(A40,Data!A:BM,2,FALSE),FIND("\",VLOOKUP(A40,Data!A:BM,2,FALSE))+1)+1)-FIND("\",VLOOKUP(A40,Data!A:BM,2,FALSE),FIND("\",VLOOKUP(A40,Data!A:BM,2,FALSE))+1)-1)</f>
        <v>Permit</v>
      </c>
      <c r="M40" s="19" t="str">
        <f>RIGHT(VLOOKUP(A40,Data!A:BM,2,FALSE),LEN(VLOOKUP(A40,Data!A:BM,2,FALSE))-FIND("\",VLOOKUP(A40,Data!A:BM,2,FALSE)))</f>
        <v>EV209\Permit\WV-VON\TR43033\9500 GRONDPLANNEN EN LENGTEPROFIELEN</v>
      </c>
    </row>
    <row r="41" spans="1:13" x14ac:dyDescent="0.25">
      <c r="A41" s="9" t="s">
        <v>258</v>
      </c>
      <c r="C41" s="25" t="str">
        <f t="shared" si="2"/>
        <v>ELI-3936803-000</v>
      </c>
      <c r="D41" s="17" t="str">
        <f>MID((VLOOKUP(A41,Data!A:BM,2,FALSE)), FIND("\",(VLOOKUP(A41,Data!A:BM,2,FALSE))) + 1, FIND("\",(VLOOKUP(A41,Data!A:BM,2,FALSE)),FIND("\",(VLOOKUP(A41,Data!A:BM,2,FALSE)))+1) - FIND("\",(VLOOKUP(A41,Data!A:BM,2,FALSE))) - 1)</f>
        <v>EV209</v>
      </c>
      <c r="E41" s="17" t="str">
        <f>VLOOKUP(A41,Data!A:BM,5,FALSE)</f>
        <v>GRONDPLANNEN EN LENGTEPROFIELEN</v>
      </c>
      <c r="F41" s="17" t="str">
        <f>VLOOKUP(A41,Data!A:BM,6,FALSE)</f>
        <v>EV209</v>
      </c>
      <c r="G41" s="17" t="str">
        <f>VLOOKUP(A41,Data!A:BM,7,FALSE)</f>
        <v>P41 - P42</v>
      </c>
      <c r="H41" s="17" t="str">
        <f>VLOOKUP(A41,Data!A:BM,59,FALSE)</f>
        <v>00.00</v>
      </c>
      <c r="I41" s="27">
        <f>INT(VLOOKUP(A41,Data!A:BM,60,FALSE))</f>
        <v>45907</v>
      </c>
      <c r="J41" s="18" t="str">
        <f>VLOOKUP(A41,Data!A:BM,10,FALSE)</f>
        <v>Permit Request Approved</v>
      </c>
      <c r="K41" s="21">
        <f>VLOOKUP(A41,Data!A:BM,22,FALSE)</f>
        <v>0</v>
      </c>
      <c r="L41" s="18" t="str">
        <f>MID(VLOOKUP(A41,Data!A:BM,2,FALSE), FIND("\",VLOOKUP(A41,Data!A:BM,2,FALSE),FIND("\",VLOOKUP(A41,Data!A:BM,2,FALSE))+1)+1, FIND("\",VLOOKUP(A41,Data!A:BM,2,FALSE),FIND("\",VLOOKUP(A41,Data!A:BM,2,FALSE),FIND("\",VLOOKUP(A41,Data!A:BM,2,FALSE))+1)+1)-FIND("\",VLOOKUP(A41,Data!A:BM,2,FALSE),FIND("\",VLOOKUP(A41,Data!A:BM,2,FALSE))+1)-1)</f>
        <v>Permit</v>
      </c>
      <c r="M41" s="19" t="str">
        <f>RIGHT(VLOOKUP(A41,Data!A:BM,2,FALSE),LEN(VLOOKUP(A41,Data!A:BM,2,FALSE))-FIND("\",VLOOKUP(A41,Data!A:BM,2,FALSE)))</f>
        <v>EV209\Permit\WV-VON\TR43033\9500 GRONDPLANNEN EN LENGTEPROFIELEN</v>
      </c>
    </row>
    <row r="42" spans="1:13" x14ac:dyDescent="0.25">
      <c r="A42" s="9" t="s">
        <v>262</v>
      </c>
      <c r="B42" s="9"/>
      <c r="C42" s="25" t="str">
        <f t="shared" si="2"/>
        <v>ELI-3936804-000</v>
      </c>
      <c r="D42" s="17" t="str">
        <f>MID((VLOOKUP(A42,Data!A:BM,2,FALSE)), FIND("\",(VLOOKUP(A42,Data!A:BM,2,FALSE))) + 1, FIND("\",(VLOOKUP(A42,Data!A:BM,2,FALSE)),FIND("\",(VLOOKUP(A42,Data!A:BM,2,FALSE)))+1) - FIND("\",(VLOOKUP(A42,Data!A:BM,2,FALSE))) - 1)</f>
        <v>EV209</v>
      </c>
      <c r="E42" s="17" t="str">
        <f>VLOOKUP(A42,Data!A:BM,5,FALSE)</f>
        <v>GRONDPLANNEN EN LENGTEPROFIELEN</v>
      </c>
      <c r="F42" s="17" t="str">
        <f>VLOOKUP(A42,Data!A:BM,6,FALSE)</f>
        <v>EV209</v>
      </c>
      <c r="G42" s="17" t="str">
        <f>VLOOKUP(A42,Data!A:BM,7,FALSE)</f>
        <v>P42 - P43</v>
      </c>
      <c r="H42" s="17" t="str">
        <f>VLOOKUP(A42,Data!A:BM,59,FALSE)</f>
        <v>00.00</v>
      </c>
      <c r="I42" s="27">
        <f>INT(VLOOKUP(A42,Data!A:BM,60,FALSE))</f>
        <v>45907</v>
      </c>
      <c r="J42" s="18" t="str">
        <f>VLOOKUP(A42,Data!A:BM,10,FALSE)</f>
        <v>Permit Request Approved</v>
      </c>
      <c r="K42" s="21">
        <f>VLOOKUP(A42,Data!A:BM,22,FALSE)</f>
        <v>0</v>
      </c>
      <c r="L42" s="18" t="str">
        <f>MID(VLOOKUP(A42,Data!A:BM,2,FALSE), FIND("\",VLOOKUP(A42,Data!A:BM,2,FALSE),FIND("\",VLOOKUP(A42,Data!A:BM,2,FALSE))+1)+1, FIND("\",VLOOKUP(A42,Data!A:BM,2,FALSE),FIND("\",VLOOKUP(A42,Data!A:BM,2,FALSE),FIND("\",VLOOKUP(A42,Data!A:BM,2,FALSE))+1)+1)-FIND("\",VLOOKUP(A42,Data!A:BM,2,FALSE),FIND("\",VLOOKUP(A42,Data!A:BM,2,FALSE))+1)-1)</f>
        <v>Permit</v>
      </c>
      <c r="M42" s="19" t="str">
        <f>RIGHT(VLOOKUP(A42,Data!A:BM,2,FALSE),LEN(VLOOKUP(A42,Data!A:BM,2,FALSE))-FIND("\",VLOOKUP(A42,Data!A:BM,2,FALSE)))</f>
        <v>EV209\Permit\WV-VON\TR43033\9500 GRONDPLANNEN EN LENGTEPROFIELEN</v>
      </c>
    </row>
    <row r="43" spans="1:13" x14ac:dyDescent="0.25">
      <c r="A43" s="9" t="s">
        <v>266</v>
      </c>
      <c r="C43" s="25" t="str">
        <f t="shared" si="2"/>
        <v>ELI-3936805-000</v>
      </c>
      <c r="D43" s="17" t="str">
        <f>MID((VLOOKUP(A43,Data!A:BM,2,FALSE)), FIND("\",(VLOOKUP(A43,Data!A:BM,2,FALSE))) + 1, FIND("\",(VLOOKUP(A43,Data!A:BM,2,FALSE)),FIND("\",(VLOOKUP(A43,Data!A:BM,2,FALSE)))+1) - FIND("\",(VLOOKUP(A43,Data!A:BM,2,FALSE))) - 1)</f>
        <v>EV209</v>
      </c>
      <c r="E43" s="17" t="str">
        <f>VLOOKUP(A43,Data!A:BM,5,FALSE)</f>
        <v>GRONDPLANNEN EN LENGTEPROFIELEN</v>
      </c>
      <c r="F43" s="17" t="str">
        <f>VLOOKUP(A43,Data!A:BM,6,FALSE)</f>
        <v>EV209</v>
      </c>
      <c r="G43" s="17" t="str">
        <f>VLOOKUP(A43,Data!A:BM,7,FALSE)</f>
        <v>P43 - P44bis</v>
      </c>
      <c r="H43" s="17" t="str">
        <f>VLOOKUP(A43,Data!A:BM,59,FALSE)</f>
        <v>00.00</v>
      </c>
      <c r="I43" s="27">
        <f>INT(VLOOKUP(A43,Data!A:BM,60,FALSE))</f>
        <v>45907</v>
      </c>
      <c r="J43" s="18" t="str">
        <f>VLOOKUP(A43,Data!A:BM,10,FALSE)</f>
        <v>Permit Request Approved</v>
      </c>
      <c r="K43" s="21">
        <f>VLOOKUP(A43,Data!A:BM,22,FALSE)</f>
        <v>0</v>
      </c>
      <c r="L43" s="18" t="str">
        <f>MID(VLOOKUP(A43,Data!A:BM,2,FALSE), FIND("\",VLOOKUP(A43,Data!A:BM,2,FALSE),FIND("\",VLOOKUP(A43,Data!A:BM,2,FALSE))+1)+1, FIND("\",VLOOKUP(A43,Data!A:BM,2,FALSE),FIND("\",VLOOKUP(A43,Data!A:BM,2,FALSE),FIND("\",VLOOKUP(A43,Data!A:BM,2,FALSE))+1)+1)-FIND("\",VLOOKUP(A43,Data!A:BM,2,FALSE),FIND("\",VLOOKUP(A43,Data!A:BM,2,FALSE))+1)-1)</f>
        <v>Permit</v>
      </c>
      <c r="M43" s="19" t="str">
        <f>RIGHT(VLOOKUP(A43,Data!A:BM,2,FALSE),LEN(VLOOKUP(A43,Data!A:BM,2,FALSE))-FIND("\",VLOOKUP(A43,Data!A:BM,2,FALSE)))</f>
        <v>EV209\Permit\WV-VON\TR43033\9500 GRONDPLANNEN EN LENGTEPROFIELEN</v>
      </c>
    </row>
    <row r="44" spans="1:13" x14ac:dyDescent="0.25">
      <c r="A44" s="9" t="s">
        <v>270</v>
      </c>
      <c r="C44" s="25" t="str">
        <f t="shared" si="2"/>
        <v>ELI-3936806-000</v>
      </c>
      <c r="D44" s="17" t="str">
        <f>MID((VLOOKUP(A44,Data!A:BM,2,FALSE)), FIND("\",(VLOOKUP(A44,Data!A:BM,2,FALSE))) + 1, FIND("\",(VLOOKUP(A44,Data!A:BM,2,FALSE)),FIND("\",(VLOOKUP(A44,Data!A:BM,2,FALSE)))+1) - FIND("\",(VLOOKUP(A44,Data!A:BM,2,FALSE))) - 1)</f>
        <v>EV209</v>
      </c>
      <c r="E44" s="17" t="str">
        <f>VLOOKUP(A44,Data!A:BM,5,FALSE)</f>
        <v>GRONDPLANNEN EN LENGTEPROFIELEN</v>
      </c>
      <c r="F44" s="17" t="str">
        <f>VLOOKUP(A44,Data!A:BM,6,FALSE)</f>
        <v>EV209</v>
      </c>
      <c r="G44" s="17" t="str">
        <f>VLOOKUP(A44,Data!A:BM,7,FALSE)</f>
        <v>P44bis - ZEDELGEM</v>
      </c>
      <c r="H44" s="17" t="str">
        <f>VLOOKUP(A44,Data!A:BM,59,FALSE)</f>
        <v>00.00</v>
      </c>
      <c r="I44" s="27">
        <f>INT(VLOOKUP(A44,Data!A:BM,60,FALSE))</f>
        <v>45907</v>
      </c>
      <c r="J44" s="18" t="str">
        <f>VLOOKUP(A44,Data!A:BM,10,FALSE)</f>
        <v>Permit Request Approved</v>
      </c>
      <c r="K44" s="21">
        <f>VLOOKUP(A44,Data!A:BM,22,FALSE)</f>
        <v>0</v>
      </c>
      <c r="L44" s="18" t="str">
        <f>MID(VLOOKUP(A44,Data!A:BM,2,FALSE), FIND("\",VLOOKUP(A44,Data!A:BM,2,FALSE),FIND("\",VLOOKUP(A44,Data!A:BM,2,FALSE))+1)+1, FIND("\",VLOOKUP(A44,Data!A:BM,2,FALSE),FIND("\",VLOOKUP(A44,Data!A:BM,2,FALSE),FIND("\",VLOOKUP(A44,Data!A:BM,2,FALSE))+1)+1)-FIND("\",VLOOKUP(A44,Data!A:BM,2,FALSE),FIND("\",VLOOKUP(A44,Data!A:BM,2,FALSE))+1)-1)</f>
        <v>Permit</v>
      </c>
      <c r="M44" s="19" t="str">
        <f>RIGHT(VLOOKUP(A44,Data!A:BM,2,FALSE),LEN(VLOOKUP(A44,Data!A:BM,2,FALSE))-FIND("\",VLOOKUP(A44,Data!A:BM,2,FALSE)))</f>
        <v>EV209\Permit\WV-VON\TR43033\9500 GRONDPLANNEN EN LENGTEPROFIELEN</v>
      </c>
    </row>
    <row r="45" spans="1:13" x14ac:dyDescent="0.25">
      <c r="A45" s="9" t="s">
        <v>284</v>
      </c>
      <c r="C45" s="25" t="str">
        <f t="shared" si="2"/>
        <v>ELI-3936796-000</v>
      </c>
      <c r="D45" s="17" t="str">
        <f>MID((VLOOKUP(A45,Data!A:BM,2,FALSE)), FIND("\",(VLOOKUP(A45,Data!A:BM,2,FALSE))) + 1, FIND("\",(VLOOKUP(A45,Data!A:BM,2,FALSE)),FIND("\",(VLOOKUP(A45,Data!A:BM,2,FALSE)))+1) - FIND("\",(VLOOKUP(A45,Data!A:BM,2,FALSE))) - 1)</f>
        <v>EV209</v>
      </c>
      <c r="E45" s="17" t="str">
        <f>VLOOKUP(A45,Data!A:BM,5,FALSE)</f>
        <v>GRONDPLANNEN EN LENGTEPROFIELEN</v>
      </c>
      <c r="F45" s="17" t="str">
        <f>VLOOKUP(A45,Data!A:BM,6,FALSE)</f>
        <v>EV209</v>
      </c>
      <c r="G45" s="17" t="str">
        <f>VLOOKUP(A45,Data!A:BM,7,FALSE)</f>
        <v>P34 - P35</v>
      </c>
      <c r="H45" s="17" t="str">
        <f>VLOOKUP(A45,Data!A:BM,59,FALSE)</f>
        <v>00.00</v>
      </c>
      <c r="I45" s="27">
        <f>INT(VLOOKUP(A45,Data!A:BM,60,FALSE))</f>
        <v>45907</v>
      </c>
      <c r="J45" s="18" t="str">
        <f>VLOOKUP(A45,Data!A:BM,10,FALSE)</f>
        <v>Permit Request Approved</v>
      </c>
      <c r="K45" s="21">
        <f>VLOOKUP(A45,Data!A:BM,22,FALSE)</f>
        <v>0</v>
      </c>
      <c r="L45" s="18" t="str">
        <f>MID(VLOOKUP(A45,Data!A:BM,2,FALSE), FIND("\",VLOOKUP(A45,Data!A:BM,2,FALSE),FIND("\",VLOOKUP(A45,Data!A:BM,2,FALSE))+1)+1, FIND("\",VLOOKUP(A45,Data!A:BM,2,FALSE),FIND("\",VLOOKUP(A45,Data!A:BM,2,FALSE),FIND("\",VLOOKUP(A45,Data!A:BM,2,FALSE))+1)+1)-FIND("\",VLOOKUP(A45,Data!A:BM,2,FALSE),FIND("\",VLOOKUP(A45,Data!A:BM,2,FALSE))+1)-1)</f>
        <v>Permit</v>
      </c>
      <c r="M45" s="19" t="str">
        <f>RIGHT(VLOOKUP(A45,Data!A:BM,2,FALSE),LEN(VLOOKUP(A45,Data!A:BM,2,FALSE))-FIND("\",VLOOKUP(A45,Data!A:BM,2,FALSE)))</f>
        <v>EV209\Permit\WV-VON\TR43033\9500 GRONDPLANNEN EN LENGTEPROFIELEN</v>
      </c>
    </row>
    <row r="46" spans="1:13" x14ac:dyDescent="0.25">
      <c r="A46" s="9" t="s">
        <v>290</v>
      </c>
      <c r="C46" s="25" t="str">
        <f t="shared" si="2"/>
        <v>ELI-3936808-000</v>
      </c>
      <c r="D46" s="17" t="str">
        <f>MID((VLOOKUP(A46,Data!A:BM,2,FALSE)), FIND("\",(VLOOKUP(A46,Data!A:BM,2,FALSE))) + 1, FIND("\",(VLOOKUP(A46,Data!A:BM,2,FALSE)),FIND("\",(VLOOKUP(A46,Data!A:BM,2,FALSE)))+1) - FIND("\",(VLOOKUP(A46,Data!A:BM,2,FALSE))) - 1)</f>
        <v>EV209</v>
      </c>
      <c r="E46" s="17" t="str">
        <f>VLOOKUP(A46,Data!A:BM,5,FALSE)</f>
        <v>UITWENDIGE VORM VAN DE MASTEN</v>
      </c>
      <c r="F46" s="17" t="str">
        <f>VLOOKUP(A46,Data!A:BM,6,FALSE)</f>
        <v>EV209</v>
      </c>
      <c r="G46" s="17" t="str">
        <f>VLOOKUP(A46,Data!A:BM,7,FALSE)</f>
        <v>P14N, P15N, P27N</v>
      </c>
      <c r="H46" s="17" t="str">
        <f>VLOOKUP(A46,Data!A:BM,59,FALSE)</f>
        <v>00.00</v>
      </c>
      <c r="I46" s="27">
        <f>INT(VLOOKUP(A46,Data!A:BM,60,FALSE))</f>
        <v>45847</v>
      </c>
      <c r="J46" s="18" t="str">
        <f>VLOOKUP(A46,Data!A:BM,10,FALSE)</f>
        <v>Permit Request Approved</v>
      </c>
      <c r="K46" s="21">
        <f>VLOOKUP(A46,Data!A:BM,22,FALSE)</f>
        <v>0</v>
      </c>
      <c r="L46" s="18" t="str">
        <f>MID(VLOOKUP(A46,Data!A:BM,2,FALSE), FIND("\",VLOOKUP(A46,Data!A:BM,2,FALSE),FIND("\",VLOOKUP(A46,Data!A:BM,2,FALSE))+1)+1, FIND("\",VLOOKUP(A46,Data!A:BM,2,FALSE),FIND("\",VLOOKUP(A46,Data!A:BM,2,FALSE),FIND("\",VLOOKUP(A46,Data!A:BM,2,FALSE))+1)+1)-FIND("\",VLOOKUP(A46,Data!A:BM,2,FALSE),FIND("\",VLOOKUP(A46,Data!A:BM,2,FALSE))+1)-1)</f>
        <v>Permit</v>
      </c>
      <c r="M46" s="19" t="str">
        <f>RIGHT(VLOOKUP(A46,Data!A:BM,2,FALSE),LEN(VLOOKUP(A46,Data!A:BM,2,FALSE))-FIND("\",VLOOKUP(A46,Data!A:BM,2,FALSE)))</f>
        <v>EV209\Permit\WV-VON\TR43033\9556 UITWENDIGE VORM VAN DE MASTEN</v>
      </c>
    </row>
    <row r="47" spans="1:13" x14ac:dyDescent="0.25">
      <c r="A47" s="9" t="s">
        <v>299</v>
      </c>
      <c r="C47" s="25" t="str">
        <f t="shared" si="2"/>
        <v>ELI-3936809-000</v>
      </c>
      <c r="D47" s="17" t="str">
        <f>MID((VLOOKUP(A47,Data!A:BM,2,FALSE)), FIND("\",(VLOOKUP(A47,Data!A:BM,2,FALSE))) + 1, FIND("\",(VLOOKUP(A47,Data!A:BM,2,FALSE)),FIND("\",(VLOOKUP(A47,Data!A:BM,2,FALSE)))+1) - FIND("\",(VLOOKUP(A47,Data!A:BM,2,FALSE))) - 1)</f>
        <v>EV209</v>
      </c>
      <c r="E47" s="17" t="str">
        <f>VLOOKUP(A47,Data!A:BM,5,FALSE)</f>
        <v>UITWENDIGE VORM VAN DE MASTEN</v>
      </c>
      <c r="F47" s="17" t="str">
        <f>VLOOKUP(A47,Data!A:BM,6,FALSE)</f>
        <v>EV209</v>
      </c>
      <c r="G47" s="17" t="str">
        <f>VLOOKUP(A47,Data!A:BM,7,FALSE)</f>
        <v>P44bis</v>
      </c>
      <c r="H47" s="17" t="str">
        <f>VLOOKUP(A47,Data!A:BM,59,FALSE)</f>
        <v>00.00</v>
      </c>
      <c r="I47" s="27">
        <f>INT(VLOOKUP(A47,Data!A:BM,60,FALSE))</f>
        <v>45907</v>
      </c>
      <c r="J47" s="18" t="str">
        <f>VLOOKUP(A47,Data!A:BM,10,FALSE)</f>
        <v>Permit Request Approved</v>
      </c>
      <c r="K47" s="21">
        <f>VLOOKUP(A47,Data!A:BM,22,FALSE)</f>
        <v>0</v>
      </c>
      <c r="L47" s="18" t="str">
        <f>MID(VLOOKUP(A47,Data!A:BM,2,FALSE), FIND("\",VLOOKUP(A47,Data!A:BM,2,FALSE),FIND("\",VLOOKUP(A47,Data!A:BM,2,FALSE))+1)+1, FIND("\",VLOOKUP(A47,Data!A:BM,2,FALSE),FIND("\",VLOOKUP(A47,Data!A:BM,2,FALSE),FIND("\",VLOOKUP(A47,Data!A:BM,2,FALSE))+1)+1)-FIND("\",VLOOKUP(A47,Data!A:BM,2,FALSE),FIND("\",VLOOKUP(A47,Data!A:BM,2,FALSE))+1)-1)</f>
        <v>Permit</v>
      </c>
      <c r="M47" s="19" t="str">
        <f>RIGHT(VLOOKUP(A47,Data!A:BM,2,FALSE),LEN(VLOOKUP(A47,Data!A:BM,2,FALSE))-FIND("\",VLOOKUP(A47,Data!A:BM,2,FALSE)))</f>
        <v>EV209\Permit\WV-VON\TR43033\9556 UITWENDIGE VORM VAN DE MASTEN</v>
      </c>
    </row>
    <row r="48" spans="1:13" x14ac:dyDescent="0.25">
      <c r="A48" s="9" t="s">
        <v>304</v>
      </c>
      <c r="C48" s="25" t="str">
        <f t="shared" si="2"/>
        <v>ELI-3951201-000</v>
      </c>
      <c r="D48" s="17" t="str">
        <f>MID((VLOOKUP(A48,Data!A:BM,2,FALSE)), FIND("\",(VLOOKUP(A48,Data!A:BM,2,FALSE))) + 1, FIND("\",(VLOOKUP(A48,Data!A:BM,2,FALSE)),FIND("\",(VLOOKUP(A48,Data!A:BM,2,FALSE)))+1) - FIND("\",(VLOOKUP(A48,Data!A:BM,2,FALSE))) - 1)</f>
        <v>EV209</v>
      </c>
      <c r="E48" s="17" t="str">
        <f>VLOOKUP(A48,Data!A:BM,5,FALSE)</f>
        <v>LIJST DER MASTEN</v>
      </c>
      <c r="F48" s="17" t="str">
        <f>VLOOKUP(A48,Data!A:BM,6,FALSE)</f>
        <v>EV209</v>
      </c>
      <c r="G48" s="17" t="str">
        <f>VLOOKUP(A48,Data!A:BM,7,FALSE)</f>
        <v>P4 - P44bis (ZEDELGEM)</v>
      </c>
      <c r="H48" s="17" t="str">
        <f>VLOOKUP(A48,Data!A:BM,59,FALSE)</f>
        <v>01.00</v>
      </c>
      <c r="I48" s="27">
        <f>INT(VLOOKUP(A48,Data!A:BM,60,FALSE))</f>
        <v>45441</v>
      </c>
      <c r="J48" s="18" t="str">
        <f>VLOOKUP(A48,Data!A:BM,10,FALSE)</f>
        <v>Permit Request Approved</v>
      </c>
      <c r="K48" s="21">
        <f>VLOOKUP(A48,Data!A:BM,22,FALSE)</f>
        <v>0</v>
      </c>
      <c r="L48" s="18" t="str">
        <f>MID(VLOOKUP(A48,Data!A:BM,2,FALSE), FIND("\",VLOOKUP(A48,Data!A:BM,2,FALSE),FIND("\",VLOOKUP(A48,Data!A:BM,2,FALSE))+1)+1, FIND("\",VLOOKUP(A48,Data!A:BM,2,FALSE),FIND("\",VLOOKUP(A48,Data!A:BM,2,FALSE),FIND("\",VLOOKUP(A48,Data!A:BM,2,FALSE))+1)+1)-FIND("\",VLOOKUP(A48,Data!A:BM,2,FALSE),FIND("\",VLOOKUP(A48,Data!A:BM,2,FALSE))+1)-1)</f>
        <v>Permit</v>
      </c>
      <c r="M48" s="19" t="str">
        <f>RIGHT(VLOOKUP(A48,Data!A:BM,2,FALSE),LEN(VLOOKUP(A48,Data!A:BM,2,FALSE))-FIND("\",VLOOKUP(A48,Data!A:BM,2,FALSE)))</f>
        <v>EV209\Permit\WV-VON\TR43033\9500 LIJST DER MASTEN</v>
      </c>
    </row>
  </sheetData>
  <autoFilter ref="C3:R3" xr:uid="{00000000-0001-0000-0100-000000000000}"/>
  <dataConsolidate/>
  <mergeCells count="1">
    <mergeCell ref="A3:B3"/>
  </mergeCells>
  <phoneticPr fontId="10" type="noConversion"/>
  <pageMargins left="0.7" right="0.7" top="0.75" bottom="0.75" header="0.3" footer="0.3"/>
  <pageSetup scale="5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1D927-57AA-4394-83C9-781AE6D94E64}">
  <sheetPr filterMode="1"/>
  <dimension ref="A1:BM51"/>
  <sheetViews>
    <sheetView topLeftCell="A15" workbookViewId="0">
      <selection activeCell="A2" sqref="A2:A50"/>
    </sheetView>
  </sheetViews>
  <sheetFormatPr defaultRowHeight="15" x14ac:dyDescent="0.25"/>
  <cols>
    <col min="1" max="1" width="24.85546875" bestFit="1" customWidth="1"/>
    <col min="2" max="2" width="103.85546875" bestFit="1" customWidth="1"/>
    <col min="3" max="3" width="24.85546875" bestFit="1" customWidth="1"/>
    <col min="4" max="4" width="47" bestFit="1" customWidth="1"/>
    <col min="5" max="5" width="36.28515625" bestFit="1" customWidth="1"/>
    <col min="6" max="6" width="7.85546875" bestFit="1" customWidth="1"/>
    <col min="7" max="7" width="21.85546875" bestFit="1" customWidth="1"/>
    <col min="8" max="8" width="7.85546875" bestFit="1" customWidth="1"/>
    <col min="10" max="10" width="23.28515625" bestFit="1" customWidth="1"/>
    <col min="11" max="11" width="10.5703125" bestFit="1" customWidth="1"/>
    <col min="12" max="12" width="7.85546875" bestFit="1" customWidth="1"/>
    <col min="13" max="13" width="9.5703125" bestFit="1" customWidth="1"/>
    <col min="14" max="14" width="8.85546875" bestFit="1" customWidth="1"/>
    <col min="15" max="15" width="8.140625" bestFit="1" customWidth="1"/>
    <col min="16" max="16" width="7.140625" bestFit="1" customWidth="1"/>
    <col min="17" max="17" width="8.7109375" bestFit="1" customWidth="1"/>
    <col min="18" max="18" width="8.140625" bestFit="1" customWidth="1"/>
    <col min="19" max="19" width="8.28515625" bestFit="1" customWidth="1"/>
    <col min="20" max="20" width="6.85546875" bestFit="1" customWidth="1"/>
    <col min="21" max="21" width="13.7109375" bestFit="1" customWidth="1"/>
    <col min="22" max="22" width="8.5703125" bestFit="1" customWidth="1"/>
    <col min="23" max="23" width="8" bestFit="1" customWidth="1"/>
    <col min="24" max="24" width="12.28515625" bestFit="1" customWidth="1"/>
    <col min="25" max="28" width="10.140625" bestFit="1" customWidth="1"/>
    <col min="29" max="32" width="10.7109375" bestFit="1" customWidth="1"/>
    <col min="33" max="36" width="11.42578125" bestFit="1" customWidth="1"/>
    <col min="37" max="40" width="11.85546875" bestFit="1" customWidth="1"/>
    <col min="41" max="44" width="10.42578125" bestFit="1" customWidth="1"/>
    <col min="45" max="48" width="8.85546875" bestFit="1" customWidth="1"/>
    <col min="49" max="52" width="10" bestFit="1" customWidth="1"/>
    <col min="53" max="57" width="6.7109375" bestFit="1" customWidth="1"/>
    <col min="58" max="58" width="19.28515625" bestFit="1" customWidth="1"/>
    <col min="59" max="59" width="5.85546875" bestFit="1" customWidth="1"/>
    <col min="60" max="60" width="18.28515625" bestFit="1" customWidth="1"/>
    <col min="61" max="61" width="7.28515625" bestFit="1" customWidth="1"/>
    <col min="62" max="62" width="8.140625" bestFit="1" customWidth="1"/>
    <col min="63" max="63" width="16.28515625" bestFit="1" customWidth="1"/>
    <col min="64" max="64" width="7.42578125" bestFit="1" customWidth="1"/>
    <col min="65" max="65" width="18.28515625" bestFit="1" customWidth="1"/>
  </cols>
  <sheetData>
    <row r="1" spans="1:65" x14ac:dyDescent="0.25">
      <c r="A1" s="28" t="s">
        <v>16</v>
      </c>
      <c r="B1" s="28" t="s">
        <v>17</v>
      </c>
      <c r="C1" s="28" t="s">
        <v>18</v>
      </c>
      <c r="D1" s="28" t="s">
        <v>19</v>
      </c>
      <c r="E1" s="28" t="s">
        <v>20</v>
      </c>
      <c r="F1" s="28" t="s">
        <v>21</v>
      </c>
      <c r="G1" s="28" t="s">
        <v>22</v>
      </c>
      <c r="H1" s="28" t="s">
        <v>23</v>
      </c>
      <c r="I1" s="28" t="s">
        <v>24</v>
      </c>
      <c r="J1" s="28" t="s">
        <v>8</v>
      </c>
      <c r="K1" s="28" t="s">
        <v>25</v>
      </c>
      <c r="L1" s="28" t="s">
        <v>26</v>
      </c>
      <c r="M1" s="28" t="s">
        <v>27</v>
      </c>
      <c r="N1" s="28" t="s">
        <v>28</v>
      </c>
      <c r="O1" s="28" t="s">
        <v>29</v>
      </c>
      <c r="P1" s="28" t="s">
        <v>30</v>
      </c>
      <c r="Q1" s="28" t="s">
        <v>31</v>
      </c>
      <c r="R1" s="28" t="s">
        <v>32</v>
      </c>
      <c r="S1" s="28" t="s">
        <v>33</v>
      </c>
      <c r="T1" s="28" t="s">
        <v>34</v>
      </c>
      <c r="U1" s="28" t="s">
        <v>35</v>
      </c>
      <c r="V1" s="28" t="s">
        <v>36</v>
      </c>
      <c r="W1" s="28" t="s">
        <v>37</v>
      </c>
      <c r="X1" s="28" t="s">
        <v>38</v>
      </c>
      <c r="Y1" s="28" t="s">
        <v>39</v>
      </c>
      <c r="Z1" s="28" t="s">
        <v>40</v>
      </c>
      <c r="AA1" s="28" t="s">
        <v>41</v>
      </c>
      <c r="AB1" s="28" t="s">
        <v>42</v>
      </c>
      <c r="AC1" s="28" t="s">
        <v>43</v>
      </c>
      <c r="AD1" s="28" t="s">
        <v>44</v>
      </c>
      <c r="AE1" s="28" t="s">
        <v>45</v>
      </c>
      <c r="AF1" s="28" t="s">
        <v>46</v>
      </c>
      <c r="AG1" s="28" t="s">
        <v>47</v>
      </c>
      <c r="AH1" s="28" t="s">
        <v>48</v>
      </c>
      <c r="AI1" s="28" t="s">
        <v>49</v>
      </c>
      <c r="AJ1" s="28" t="s">
        <v>50</v>
      </c>
      <c r="AK1" s="28" t="s">
        <v>51</v>
      </c>
      <c r="AL1" s="28" t="s">
        <v>52</v>
      </c>
      <c r="AM1" s="28" t="s">
        <v>53</v>
      </c>
      <c r="AN1" s="28" t="s">
        <v>54</v>
      </c>
      <c r="AO1" s="28" t="s">
        <v>55</v>
      </c>
      <c r="AP1" s="28" t="s">
        <v>56</v>
      </c>
      <c r="AQ1" s="28" t="s">
        <v>57</v>
      </c>
      <c r="AR1" s="28" t="s">
        <v>58</v>
      </c>
      <c r="AS1" s="28" t="s">
        <v>59</v>
      </c>
      <c r="AT1" s="28" t="s">
        <v>60</v>
      </c>
      <c r="AU1" s="28" t="s">
        <v>61</v>
      </c>
      <c r="AV1" s="28" t="s">
        <v>62</v>
      </c>
      <c r="AW1" s="28" t="s">
        <v>63</v>
      </c>
      <c r="AX1" s="28" t="s">
        <v>64</v>
      </c>
      <c r="AY1" s="28" t="s">
        <v>65</v>
      </c>
      <c r="AZ1" s="28" t="s">
        <v>66</v>
      </c>
      <c r="BA1" s="28" t="s">
        <v>67</v>
      </c>
      <c r="BB1" s="28" t="s">
        <v>68</v>
      </c>
      <c r="BC1" s="28" t="s">
        <v>69</v>
      </c>
      <c r="BD1" s="28" t="s">
        <v>70</v>
      </c>
      <c r="BE1" s="28" t="s">
        <v>71</v>
      </c>
      <c r="BF1" s="28" t="s">
        <v>72</v>
      </c>
      <c r="BG1" s="28" t="s">
        <v>73</v>
      </c>
      <c r="BH1" s="28" t="s">
        <v>74</v>
      </c>
      <c r="BI1" s="28" t="s">
        <v>75</v>
      </c>
      <c r="BJ1" s="28" t="s">
        <v>76</v>
      </c>
      <c r="BK1" s="28" t="s">
        <v>77</v>
      </c>
      <c r="BL1" s="28" t="s">
        <v>78</v>
      </c>
      <c r="BM1" s="28" t="s">
        <v>79</v>
      </c>
    </row>
    <row r="2" spans="1:65" x14ac:dyDescent="0.25">
      <c r="A2" s="9" t="s">
        <v>80</v>
      </c>
      <c r="B2" s="9" t="s">
        <v>81</v>
      </c>
      <c r="C2" s="9" t="s">
        <v>82</v>
      </c>
      <c r="D2" s="29" t="s">
        <v>83</v>
      </c>
      <c r="E2" s="29" t="s">
        <v>84</v>
      </c>
      <c r="F2" s="29" t="s">
        <v>85</v>
      </c>
      <c r="G2" s="29" t="s">
        <v>86</v>
      </c>
      <c r="H2" s="29" t="s">
        <v>87</v>
      </c>
      <c r="I2" s="30">
        <v>1</v>
      </c>
      <c r="J2" s="29" t="s">
        <v>88</v>
      </c>
      <c r="K2" s="9" t="s">
        <v>89</v>
      </c>
      <c r="L2" s="29" t="s">
        <v>90</v>
      </c>
      <c r="M2" s="9" t="s">
        <v>91</v>
      </c>
      <c r="N2" s="30">
        <v>234747</v>
      </c>
      <c r="O2" s="29" t="s">
        <v>87</v>
      </c>
      <c r="P2" s="29" t="s">
        <v>92</v>
      </c>
      <c r="Q2" s="29" t="s">
        <v>93</v>
      </c>
      <c r="R2" s="29" t="s">
        <v>94</v>
      </c>
      <c r="S2" s="29" t="s">
        <v>95</v>
      </c>
      <c r="T2" s="29" t="s">
        <v>96</v>
      </c>
      <c r="U2" s="29" t="s">
        <v>97</v>
      </c>
      <c r="W2" s="29" t="s">
        <v>98</v>
      </c>
      <c r="X2" s="29" t="s">
        <v>99</v>
      </c>
      <c r="Y2" s="29" t="s">
        <v>87</v>
      </c>
      <c r="Z2" s="29" t="s">
        <v>87</v>
      </c>
      <c r="AA2" s="29" t="s">
        <v>87</v>
      </c>
      <c r="AB2" s="29" t="s">
        <v>87</v>
      </c>
      <c r="AC2" s="29" t="s">
        <v>87</v>
      </c>
      <c r="AD2" s="29" t="s">
        <v>87</v>
      </c>
      <c r="AE2" s="29" t="s">
        <v>87</v>
      </c>
      <c r="AF2" s="29" t="s">
        <v>87</v>
      </c>
      <c r="AG2" s="29" t="s">
        <v>87</v>
      </c>
      <c r="AH2" s="29" t="s">
        <v>87</v>
      </c>
      <c r="AI2" s="29" t="s">
        <v>87</v>
      </c>
      <c r="AJ2" s="29" t="s">
        <v>87</v>
      </c>
      <c r="AK2" s="29" t="s">
        <v>87</v>
      </c>
      <c r="AL2" s="29" t="s">
        <v>87</v>
      </c>
      <c r="AM2" s="29" t="s">
        <v>87</v>
      </c>
      <c r="AN2" s="29" t="s">
        <v>87</v>
      </c>
      <c r="AO2" s="29" t="s">
        <v>87</v>
      </c>
      <c r="AP2" s="29" t="s">
        <v>87</v>
      </c>
      <c r="AQ2" s="29" t="s">
        <v>87</v>
      </c>
      <c r="AR2" s="29" t="s">
        <v>87</v>
      </c>
      <c r="AS2" s="29" t="s">
        <v>87</v>
      </c>
      <c r="AT2" s="29" t="s">
        <v>87</v>
      </c>
      <c r="AU2" s="29" t="s">
        <v>87</v>
      </c>
      <c r="AV2" s="29" t="s">
        <v>87</v>
      </c>
      <c r="AW2" s="29" t="s">
        <v>87</v>
      </c>
      <c r="AX2" s="29" t="s">
        <v>87</v>
      </c>
      <c r="AY2" s="29" t="s">
        <v>87</v>
      </c>
      <c r="AZ2" s="29" t="s">
        <v>87</v>
      </c>
      <c r="BA2" s="29" t="s">
        <v>90</v>
      </c>
      <c r="BB2" s="29" t="s">
        <v>87</v>
      </c>
      <c r="BC2" s="29" t="s">
        <v>87</v>
      </c>
      <c r="BD2" s="29" t="s">
        <v>87</v>
      </c>
      <c r="BE2" s="29" t="s">
        <v>87</v>
      </c>
      <c r="BF2" s="29" t="s">
        <v>100</v>
      </c>
      <c r="BG2" s="29" t="s">
        <v>90</v>
      </c>
      <c r="BH2" s="29" t="s">
        <v>101</v>
      </c>
      <c r="BI2" s="29" t="s">
        <v>102</v>
      </c>
      <c r="BJ2" s="29" t="s">
        <v>103</v>
      </c>
      <c r="BK2" s="29" t="s">
        <v>104</v>
      </c>
      <c r="BL2" s="29" t="s">
        <v>105</v>
      </c>
      <c r="BM2" s="29" t="s">
        <v>106</v>
      </c>
    </row>
    <row r="3" spans="1:65" x14ac:dyDescent="0.25">
      <c r="A3" s="9" t="s">
        <v>107</v>
      </c>
      <c r="B3" s="9" t="s">
        <v>108</v>
      </c>
      <c r="C3" s="9" t="s">
        <v>109</v>
      </c>
      <c r="D3" s="29" t="s">
        <v>83</v>
      </c>
      <c r="E3" s="29" t="s">
        <v>110</v>
      </c>
      <c r="F3" s="29" t="s">
        <v>85</v>
      </c>
      <c r="G3" s="29" t="s">
        <v>111</v>
      </c>
      <c r="H3" s="29" t="s">
        <v>87</v>
      </c>
      <c r="I3" s="30">
        <v>1</v>
      </c>
      <c r="J3" s="29" t="s">
        <v>88</v>
      </c>
      <c r="K3" s="9" t="s">
        <v>89</v>
      </c>
      <c r="L3" s="29" t="s">
        <v>90</v>
      </c>
      <c r="M3" s="9" t="s">
        <v>91</v>
      </c>
      <c r="N3" s="30">
        <v>234748</v>
      </c>
      <c r="O3" s="29" t="s">
        <v>87</v>
      </c>
      <c r="P3" s="29" t="s">
        <v>92</v>
      </c>
      <c r="Q3" s="29" t="s">
        <v>93</v>
      </c>
      <c r="R3" s="29" t="s">
        <v>112</v>
      </c>
      <c r="S3" s="29" t="s">
        <v>113</v>
      </c>
      <c r="T3" s="29" t="s">
        <v>96</v>
      </c>
      <c r="U3" s="29" t="s">
        <v>97</v>
      </c>
      <c r="W3" s="29" t="s">
        <v>98</v>
      </c>
      <c r="X3" s="29" t="s">
        <v>99</v>
      </c>
      <c r="Y3" s="29" t="s">
        <v>87</v>
      </c>
      <c r="Z3" s="29" t="s">
        <v>87</v>
      </c>
      <c r="AA3" s="29" t="s">
        <v>87</v>
      </c>
      <c r="AB3" s="29" t="s">
        <v>87</v>
      </c>
      <c r="AC3" s="29" t="s">
        <v>87</v>
      </c>
      <c r="AD3" s="29" t="s">
        <v>87</v>
      </c>
      <c r="AE3" s="29" t="s">
        <v>87</v>
      </c>
      <c r="AF3" s="29" t="s">
        <v>87</v>
      </c>
      <c r="AG3" s="29" t="s">
        <v>87</v>
      </c>
      <c r="AH3" s="29" t="s">
        <v>87</v>
      </c>
      <c r="AI3" s="29" t="s">
        <v>87</v>
      </c>
      <c r="AJ3" s="29" t="s">
        <v>87</v>
      </c>
      <c r="AK3" s="29" t="s">
        <v>87</v>
      </c>
      <c r="AL3" s="29" t="s">
        <v>87</v>
      </c>
      <c r="AM3" s="29" t="s">
        <v>87</v>
      </c>
      <c r="AN3" s="29" t="s">
        <v>87</v>
      </c>
      <c r="AO3" s="29" t="s">
        <v>87</v>
      </c>
      <c r="AP3" s="29" t="s">
        <v>87</v>
      </c>
      <c r="AQ3" s="29" t="s">
        <v>87</v>
      </c>
      <c r="AR3" s="29" t="s">
        <v>87</v>
      </c>
      <c r="AS3" s="29" t="s">
        <v>87</v>
      </c>
      <c r="AT3" s="29" t="s">
        <v>87</v>
      </c>
      <c r="AU3" s="29" t="s">
        <v>87</v>
      </c>
      <c r="AV3" s="29" t="s">
        <v>87</v>
      </c>
      <c r="AW3" s="29" t="s">
        <v>87</v>
      </c>
      <c r="AX3" s="29" t="s">
        <v>87</v>
      </c>
      <c r="AY3" s="29" t="s">
        <v>87</v>
      </c>
      <c r="AZ3" s="29" t="s">
        <v>87</v>
      </c>
      <c r="BA3" s="29" t="s">
        <v>90</v>
      </c>
      <c r="BB3" s="29" t="s">
        <v>87</v>
      </c>
      <c r="BC3" s="29" t="s">
        <v>87</v>
      </c>
      <c r="BD3" s="29" t="s">
        <v>87</v>
      </c>
      <c r="BE3" s="29" t="s">
        <v>87</v>
      </c>
      <c r="BF3" s="29" t="s">
        <v>100</v>
      </c>
      <c r="BG3" s="29" t="s">
        <v>90</v>
      </c>
      <c r="BH3" s="29" t="s">
        <v>101</v>
      </c>
      <c r="BI3" s="29" t="s">
        <v>114</v>
      </c>
      <c r="BJ3" s="29" t="s">
        <v>103</v>
      </c>
      <c r="BK3" s="29" t="s">
        <v>115</v>
      </c>
      <c r="BL3" s="29" t="s">
        <v>105</v>
      </c>
      <c r="BM3" s="29" t="s">
        <v>116</v>
      </c>
    </row>
    <row r="4" spans="1:65" x14ac:dyDescent="0.25">
      <c r="A4" s="9" t="s">
        <v>117</v>
      </c>
      <c r="B4" s="9" t="s">
        <v>108</v>
      </c>
      <c r="C4" s="9" t="s">
        <v>118</v>
      </c>
      <c r="D4" s="29" t="s">
        <v>83</v>
      </c>
      <c r="E4" s="29" t="s">
        <v>110</v>
      </c>
      <c r="F4" s="29" t="s">
        <v>85</v>
      </c>
      <c r="G4" s="29" t="s">
        <v>119</v>
      </c>
      <c r="H4" s="29" t="s">
        <v>87</v>
      </c>
      <c r="I4" s="30">
        <v>2</v>
      </c>
      <c r="J4" s="29" t="s">
        <v>88</v>
      </c>
      <c r="K4" s="9" t="s">
        <v>89</v>
      </c>
      <c r="L4" s="29" t="s">
        <v>90</v>
      </c>
      <c r="M4" s="9" t="s">
        <v>91</v>
      </c>
      <c r="N4" s="30">
        <v>234748</v>
      </c>
      <c r="O4" s="29" t="s">
        <v>87</v>
      </c>
      <c r="P4" s="29" t="s">
        <v>92</v>
      </c>
      <c r="Q4" s="29" t="s">
        <v>93</v>
      </c>
      <c r="R4" s="29" t="s">
        <v>112</v>
      </c>
      <c r="S4" s="29" t="s">
        <v>113</v>
      </c>
      <c r="T4" s="29" t="s">
        <v>96</v>
      </c>
      <c r="U4" s="29" t="s">
        <v>97</v>
      </c>
      <c r="W4" s="29" t="s">
        <v>98</v>
      </c>
      <c r="X4" s="29" t="s">
        <v>99</v>
      </c>
      <c r="Y4" s="29" t="s">
        <v>87</v>
      </c>
      <c r="Z4" s="29" t="s">
        <v>87</v>
      </c>
      <c r="AA4" s="29" t="s">
        <v>87</v>
      </c>
      <c r="AB4" s="29" t="s">
        <v>87</v>
      </c>
      <c r="AC4" s="29" t="s">
        <v>87</v>
      </c>
      <c r="AD4" s="29" t="s">
        <v>87</v>
      </c>
      <c r="AE4" s="29" t="s">
        <v>87</v>
      </c>
      <c r="AF4" s="29" t="s">
        <v>87</v>
      </c>
      <c r="AG4" s="29" t="s">
        <v>87</v>
      </c>
      <c r="AH4" s="29" t="s">
        <v>87</v>
      </c>
      <c r="AI4" s="29" t="s">
        <v>87</v>
      </c>
      <c r="AJ4" s="29" t="s">
        <v>87</v>
      </c>
      <c r="AK4" s="29" t="s">
        <v>87</v>
      </c>
      <c r="AL4" s="29" t="s">
        <v>87</v>
      </c>
      <c r="AM4" s="29" t="s">
        <v>87</v>
      </c>
      <c r="AN4" s="29" t="s">
        <v>87</v>
      </c>
      <c r="AO4" s="29" t="s">
        <v>87</v>
      </c>
      <c r="AP4" s="29" t="s">
        <v>87</v>
      </c>
      <c r="AQ4" s="29" t="s">
        <v>87</v>
      </c>
      <c r="AR4" s="29" t="s">
        <v>87</v>
      </c>
      <c r="AS4" s="29" t="s">
        <v>87</v>
      </c>
      <c r="AT4" s="29" t="s">
        <v>87</v>
      </c>
      <c r="AU4" s="29" t="s">
        <v>87</v>
      </c>
      <c r="AV4" s="29" t="s">
        <v>87</v>
      </c>
      <c r="AW4" s="29" t="s">
        <v>87</v>
      </c>
      <c r="AX4" s="29" t="s">
        <v>87</v>
      </c>
      <c r="AY4" s="29" t="s">
        <v>87</v>
      </c>
      <c r="AZ4" s="29" t="s">
        <v>87</v>
      </c>
      <c r="BA4" s="29" t="s">
        <v>90</v>
      </c>
      <c r="BB4" s="29" t="s">
        <v>87</v>
      </c>
      <c r="BC4" s="29" t="s">
        <v>87</v>
      </c>
      <c r="BD4" s="29" t="s">
        <v>87</v>
      </c>
      <c r="BE4" s="29" t="s">
        <v>87</v>
      </c>
      <c r="BF4" s="29" t="s">
        <v>100</v>
      </c>
      <c r="BG4" s="29" t="s">
        <v>90</v>
      </c>
      <c r="BH4" s="29" t="s">
        <v>120</v>
      </c>
      <c r="BI4" s="29" t="s">
        <v>114</v>
      </c>
      <c r="BJ4" s="29" t="s">
        <v>103</v>
      </c>
      <c r="BK4" s="29" t="s">
        <v>115</v>
      </c>
      <c r="BL4" s="29" t="s">
        <v>105</v>
      </c>
      <c r="BM4" s="29" t="s">
        <v>121</v>
      </c>
    </row>
    <row r="5" spans="1:65" x14ac:dyDescent="0.25">
      <c r="A5" s="9" t="s">
        <v>122</v>
      </c>
      <c r="B5" s="9" t="s">
        <v>108</v>
      </c>
      <c r="C5" s="9" t="s">
        <v>123</v>
      </c>
      <c r="D5" s="29" t="s">
        <v>83</v>
      </c>
      <c r="E5" s="29" t="s">
        <v>110</v>
      </c>
      <c r="F5" s="29" t="s">
        <v>85</v>
      </c>
      <c r="G5" s="29" t="s">
        <v>124</v>
      </c>
      <c r="H5" s="29" t="s">
        <v>87</v>
      </c>
      <c r="I5" s="30">
        <v>3</v>
      </c>
      <c r="J5" s="29" t="s">
        <v>88</v>
      </c>
      <c r="K5" s="9" t="s">
        <v>89</v>
      </c>
      <c r="L5" s="29" t="s">
        <v>90</v>
      </c>
      <c r="M5" s="9" t="s">
        <v>91</v>
      </c>
      <c r="N5" s="30">
        <v>234748</v>
      </c>
      <c r="O5" s="29" t="s">
        <v>87</v>
      </c>
      <c r="P5" s="29" t="s">
        <v>92</v>
      </c>
      <c r="Q5" s="29" t="s">
        <v>93</v>
      </c>
      <c r="R5" s="29" t="s">
        <v>112</v>
      </c>
      <c r="S5" s="29" t="s">
        <v>113</v>
      </c>
      <c r="T5" s="29" t="s">
        <v>96</v>
      </c>
      <c r="U5" s="29" t="s">
        <v>97</v>
      </c>
      <c r="W5" s="29" t="s">
        <v>98</v>
      </c>
      <c r="X5" s="29" t="s">
        <v>99</v>
      </c>
      <c r="Y5" s="29" t="s">
        <v>87</v>
      </c>
      <c r="Z5" s="29" t="s">
        <v>87</v>
      </c>
      <c r="AA5" s="29" t="s">
        <v>87</v>
      </c>
      <c r="AB5" s="29" t="s">
        <v>87</v>
      </c>
      <c r="AC5" s="29" t="s">
        <v>87</v>
      </c>
      <c r="AD5" s="29" t="s">
        <v>87</v>
      </c>
      <c r="AE5" s="29" t="s">
        <v>87</v>
      </c>
      <c r="AF5" s="29" t="s">
        <v>87</v>
      </c>
      <c r="AG5" s="29" t="s">
        <v>87</v>
      </c>
      <c r="AH5" s="29" t="s">
        <v>87</v>
      </c>
      <c r="AI5" s="29" t="s">
        <v>87</v>
      </c>
      <c r="AJ5" s="29" t="s">
        <v>87</v>
      </c>
      <c r="AK5" s="29" t="s">
        <v>87</v>
      </c>
      <c r="AL5" s="29" t="s">
        <v>87</v>
      </c>
      <c r="AM5" s="29" t="s">
        <v>87</v>
      </c>
      <c r="AN5" s="29" t="s">
        <v>87</v>
      </c>
      <c r="AO5" s="29" t="s">
        <v>87</v>
      </c>
      <c r="AP5" s="29" t="s">
        <v>87</v>
      </c>
      <c r="AQ5" s="29" t="s">
        <v>87</v>
      </c>
      <c r="AR5" s="29" t="s">
        <v>87</v>
      </c>
      <c r="AS5" s="29" t="s">
        <v>87</v>
      </c>
      <c r="AT5" s="29" t="s">
        <v>87</v>
      </c>
      <c r="AU5" s="29" t="s">
        <v>87</v>
      </c>
      <c r="AV5" s="29" t="s">
        <v>87</v>
      </c>
      <c r="AW5" s="29" t="s">
        <v>87</v>
      </c>
      <c r="AX5" s="29" t="s">
        <v>87</v>
      </c>
      <c r="AY5" s="29" t="s">
        <v>87</v>
      </c>
      <c r="AZ5" s="29" t="s">
        <v>87</v>
      </c>
      <c r="BA5" s="29" t="s">
        <v>90</v>
      </c>
      <c r="BB5" s="29" t="s">
        <v>87</v>
      </c>
      <c r="BC5" s="29" t="s">
        <v>87</v>
      </c>
      <c r="BD5" s="29" t="s">
        <v>87</v>
      </c>
      <c r="BE5" s="29" t="s">
        <v>87</v>
      </c>
      <c r="BF5" s="29" t="s">
        <v>100</v>
      </c>
      <c r="BG5" s="29" t="s">
        <v>90</v>
      </c>
      <c r="BH5" s="29" t="s">
        <v>120</v>
      </c>
      <c r="BI5" s="29" t="s">
        <v>114</v>
      </c>
      <c r="BJ5" s="29" t="s">
        <v>103</v>
      </c>
      <c r="BK5" s="29" t="s">
        <v>115</v>
      </c>
      <c r="BL5" s="29" t="s">
        <v>105</v>
      </c>
      <c r="BM5" s="29" t="s">
        <v>125</v>
      </c>
    </row>
    <row r="6" spans="1:65" x14ac:dyDescent="0.25">
      <c r="A6" s="9" t="s">
        <v>126</v>
      </c>
      <c r="B6" s="9" t="s">
        <v>108</v>
      </c>
      <c r="C6" s="9" t="s">
        <v>127</v>
      </c>
      <c r="D6" s="29" t="s">
        <v>83</v>
      </c>
      <c r="E6" s="29" t="s">
        <v>110</v>
      </c>
      <c r="F6" s="29" t="s">
        <v>85</v>
      </c>
      <c r="G6" s="29" t="s">
        <v>128</v>
      </c>
      <c r="H6" s="29" t="s">
        <v>87</v>
      </c>
      <c r="I6" s="30">
        <v>4</v>
      </c>
      <c r="J6" s="29" t="s">
        <v>88</v>
      </c>
      <c r="K6" s="9" t="s">
        <v>89</v>
      </c>
      <c r="L6" s="29" t="s">
        <v>90</v>
      </c>
      <c r="M6" s="9" t="s">
        <v>91</v>
      </c>
      <c r="N6" s="30">
        <v>234748</v>
      </c>
      <c r="O6" s="29" t="s">
        <v>87</v>
      </c>
      <c r="P6" s="29" t="s">
        <v>92</v>
      </c>
      <c r="Q6" s="29" t="s">
        <v>93</v>
      </c>
      <c r="R6" s="29" t="s">
        <v>112</v>
      </c>
      <c r="S6" s="29" t="s">
        <v>113</v>
      </c>
      <c r="T6" s="29" t="s">
        <v>96</v>
      </c>
      <c r="U6" s="29" t="s">
        <v>97</v>
      </c>
      <c r="W6" s="29" t="s">
        <v>98</v>
      </c>
      <c r="X6" s="29" t="s">
        <v>99</v>
      </c>
      <c r="Y6" s="29" t="s">
        <v>87</v>
      </c>
      <c r="Z6" s="29" t="s">
        <v>87</v>
      </c>
      <c r="AA6" s="29" t="s">
        <v>87</v>
      </c>
      <c r="AB6" s="29" t="s">
        <v>87</v>
      </c>
      <c r="AC6" s="29" t="s">
        <v>87</v>
      </c>
      <c r="AD6" s="29" t="s">
        <v>87</v>
      </c>
      <c r="AE6" s="29" t="s">
        <v>87</v>
      </c>
      <c r="AF6" s="29" t="s">
        <v>87</v>
      </c>
      <c r="AG6" s="29" t="s">
        <v>87</v>
      </c>
      <c r="AH6" s="29" t="s">
        <v>87</v>
      </c>
      <c r="AI6" s="29" t="s">
        <v>87</v>
      </c>
      <c r="AJ6" s="29" t="s">
        <v>87</v>
      </c>
      <c r="AK6" s="29" t="s">
        <v>87</v>
      </c>
      <c r="AL6" s="29" t="s">
        <v>87</v>
      </c>
      <c r="AM6" s="29" t="s">
        <v>87</v>
      </c>
      <c r="AN6" s="29" t="s">
        <v>87</v>
      </c>
      <c r="AO6" s="29" t="s">
        <v>87</v>
      </c>
      <c r="AP6" s="29" t="s">
        <v>87</v>
      </c>
      <c r="AQ6" s="29" t="s">
        <v>87</v>
      </c>
      <c r="AR6" s="29" t="s">
        <v>87</v>
      </c>
      <c r="AS6" s="29" t="s">
        <v>87</v>
      </c>
      <c r="AT6" s="29" t="s">
        <v>87</v>
      </c>
      <c r="AU6" s="29" t="s">
        <v>87</v>
      </c>
      <c r="AV6" s="29" t="s">
        <v>87</v>
      </c>
      <c r="AW6" s="29" t="s">
        <v>87</v>
      </c>
      <c r="AX6" s="29" t="s">
        <v>87</v>
      </c>
      <c r="AY6" s="29" t="s">
        <v>87</v>
      </c>
      <c r="AZ6" s="29" t="s">
        <v>87</v>
      </c>
      <c r="BA6" s="29" t="s">
        <v>90</v>
      </c>
      <c r="BB6" s="29" t="s">
        <v>87</v>
      </c>
      <c r="BC6" s="29" t="s">
        <v>87</v>
      </c>
      <c r="BD6" s="29" t="s">
        <v>87</v>
      </c>
      <c r="BE6" s="29" t="s">
        <v>87</v>
      </c>
      <c r="BF6" s="29" t="s">
        <v>100</v>
      </c>
      <c r="BG6" s="29" t="s">
        <v>90</v>
      </c>
      <c r="BH6" s="29" t="s">
        <v>120</v>
      </c>
      <c r="BI6" s="29" t="s">
        <v>114</v>
      </c>
      <c r="BJ6" s="29" t="s">
        <v>103</v>
      </c>
      <c r="BK6" s="29" t="s">
        <v>115</v>
      </c>
      <c r="BL6" s="29" t="s">
        <v>105</v>
      </c>
      <c r="BM6" s="29" t="s">
        <v>129</v>
      </c>
    </row>
    <row r="7" spans="1:65" x14ac:dyDescent="0.25">
      <c r="A7" s="9" t="s">
        <v>130</v>
      </c>
      <c r="B7" s="9" t="s">
        <v>108</v>
      </c>
      <c r="C7" s="9" t="s">
        <v>131</v>
      </c>
      <c r="D7" s="29" t="s">
        <v>83</v>
      </c>
      <c r="E7" s="29" t="s">
        <v>110</v>
      </c>
      <c r="F7" s="29" t="s">
        <v>85</v>
      </c>
      <c r="G7" s="29" t="s">
        <v>132</v>
      </c>
      <c r="H7" s="29" t="s">
        <v>87</v>
      </c>
      <c r="I7" s="30">
        <v>5</v>
      </c>
      <c r="J7" s="29" t="s">
        <v>88</v>
      </c>
      <c r="K7" s="9" t="s">
        <v>89</v>
      </c>
      <c r="L7" s="29" t="s">
        <v>90</v>
      </c>
      <c r="M7" s="9" t="s">
        <v>91</v>
      </c>
      <c r="N7" s="30">
        <v>234748</v>
      </c>
      <c r="O7" s="29" t="s">
        <v>87</v>
      </c>
      <c r="P7" s="29" t="s">
        <v>92</v>
      </c>
      <c r="Q7" s="29" t="s">
        <v>93</v>
      </c>
      <c r="R7" s="29" t="s">
        <v>112</v>
      </c>
      <c r="S7" s="29" t="s">
        <v>113</v>
      </c>
      <c r="T7" s="29" t="s">
        <v>96</v>
      </c>
      <c r="U7" s="29" t="s">
        <v>97</v>
      </c>
      <c r="W7" s="29" t="s">
        <v>98</v>
      </c>
      <c r="X7" s="29" t="s">
        <v>99</v>
      </c>
      <c r="Y7" s="29" t="s">
        <v>87</v>
      </c>
      <c r="Z7" s="29" t="s">
        <v>87</v>
      </c>
      <c r="AA7" s="29" t="s">
        <v>87</v>
      </c>
      <c r="AB7" s="29" t="s">
        <v>87</v>
      </c>
      <c r="AC7" s="29" t="s">
        <v>87</v>
      </c>
      <c r="AD7" s="29" t="s">
        <v>87</v>
      </c>
      <c r="AE7" s="29" t="s">
        <v>87</v>
      </c>
      <c r="AF7" s="29" t="s">
        <v>87</v>
      </c>
      <c r="AG7" s="29" t="s">
        <v>87</v>
      </c>
      <c r="AH7" s="29" t="s">
        <v>87</v>
      </c>
      <c r="AI7" s="29" t="s">
        <v>87</v>
      </c>
      <c r="AJ7" s="29" t="s">
        <v>87</v>
      </c>
      <c r="AK7" s="29" t="s">
        <v>87</v>
      </c>
      <c r="AL7" s="29" t="s">
        <v>87</v>
      </c>
      <c r="AM7" s="29" t="s">
        <v>87</v>
      </c>
      <c r="AN7" s="29" t="s">
        <v>87</v>
      </c>
      <c r="AO7" s="29" t="s">
        <v>87</v>
      </c>
      <c r="AP7" s="29" t="s">
        <v>87</v>
      </c>
      <c r="AQ7" s="29" t="s">
        <v>87</v>
      </c>
      <c r="AR7" s="29" t="s">
        <v>87</v>
      </c>
      <c r="AS7" s="29" t="s">
        <v>87</v>
      </c>
      <c r="AT7" s="29" t="s">
        <v>87</v>
      </c>
      <c r="AU7" s="29" t="s">
        <v>87</v>
      </c>
      <c r="AV7" s="29" t="s">
        <v>87</v>
      </c>
      <c r="AW7" s="29" t="s">
        <v>87</v>
      </c>
      <c r="AX7" s="29" t="s">
        <v>87</v>
      </c>
      <c r="AY7" s="29" t="s">
        <v>87</v>
      </c>
      <c r="AZ7" s="29" t="s">
        <v>87</v>
      </c>
      <c r="BA7" s="29" t="s">
        <v>90</v>
      </c>
      <c r="BB7" s="29" t="s">
        <v>87</v>
      </c>
      <c r="BC7" s="29" t="s">
        <v>87</v>
      </c>
      <c r="BD7" s="29" t="s">
        <v>87</v>
      </c>
      <c r="BE7" s="29" t="s">
        <v>87</v>
      </c>
      <c r="BF7" s="29" t="s">
        <v>100</v>
      </c>
      <c r="BG7" s="29" t="s">
        <v>90</v>
      </c>
      <c r="BH7" s="29" t="s">
        <v>120</v>
      </c>
      <c r="BI7" s="29" t="s">
        <v>114</v>
      </c>
      <c r="BJ7" s="29" t="s">
        <v>103</v>
      </c>
      <c r="BK7" s="29" t="s">
        <v>115</v>
      </c>
      <c r="BL7" s="29" t="s">
        <v>105</v>
      </c>
      <c r="BM7" s="29" t="s">
        <v>133</v>
      </c>
    </row>
    <row r="8" spans="1:65" x14ac:dyDescent="0.25">
      <c r="A8" s="9" t="s">
        <v>134</v>
      </c>
      <c r="B8" s="9" t="s">
        <v>108</v>
      </c>
      <c r="C8" s="9" t="s">
        <v>135</v>
      </c>
      <c r="D8" s="29" t="s">
        <v>83</v>
      </c>
      <c r="E8" s="29" t="s">
        <v>110</v>
      </c>
      <c r="F8" s="29" t="s">
        <v>85</v>
      </c>
      <c r="G8" s="29" t="s">
        <v>136</v>
      </c>
      <c r="H8" s="29" t="s">
        <v>87</v>
      </c>
      <c r="I8" s="30">
        <v>6</v>
      </c>
      <c r="J8" s="29" t="s">
        <v>88</v>
      </c>
      <c r="K8" s="9" t="s">
        <v>89</v>
      </c>
      <c r="L8" s="29" t="s">
        <v>90</v>
      </c>
      <c r="M8" s="9" t="s">
        <v>91</v>
      </c>
      <c r="N8" s="30">
        <v>234748</v>
      </c>
      <c r="O8" s="29" t="s">
        <v>87</v>
      </c>
      <c r="P8" s="29" t="s">
        <v>92</v>
      </c>
      <c r="Q8" s="29" t="s">
        <v>93</v>
      </c>
      <c r="R8" s="29" t="s">
        <v>112</v>
      </c>
      <c r="S8" s="29" t="s">
        <v>113</v>
      </c>
      <c r="T8" s="29" t="s">
        <v>96</v>
      </c>
      <c r="U8" s="29" t="s">
        <v>97</v>
      </c>
      <c r="W8" s="29" t="s">
        <v>98</v>
      </c>
      <c r="X8" s="29" t="s">
        <v>99</v>
      </c>
      <c r="Y8" s="29" t="s">
        <v>87</v>
      </c>
      <c r="Z8" s="29" t="s">
        <v>87</v>
      </c>
      <c r="AA8" s="29" t="s">
        <v>87</v>
      </c>
      <c r="AB8" s="29" t="s">
        <v>87</v>
      </c>
      <c r="AC8" s="29" t="s">
        <v>87</v>
      </c>
      <c r="AD8" s="29" t="s">
        <v>87</v>
      </c>
      <c r="AE8" s="29" t="s">
        <v>87</v>
      </c>
      <c r="AF8" s="29" t="s">
        <v>87</v>
      </c>
      <c r="AG8" s="29" t="s">
        <v>87</v>
      </c>
      <c r="AH8" s="29" t="s">
        <v>87</v>
      </c>
      <c r="AI8" s="29" t="s">
        <v>87</v>
      </c>
      <c r="AJ8" s="29" t="s">
        <v>87</v>
      </c>
      <c r="AK8" s="29" t="s">
        <v>87</v>
      </c>
      <c r="AL8" s="29" t="s">
        <v>87</v>
      </c>
      <c r="AM8" s="29" t="s">
        <v>87</v>
      </c>
      <c r="AN8" s="29" t="s">
        <v>87</v>
      </c>
      <c r="AO8" s="29" t="s">
        <v>87</v>
      </c>
      <c r="AP8" s="29" t="s">
        <v>87</v>
      </c>
      <c r="AQ8" s="29" t="s">
        <v>87</v>
      </c>
      <c r="AR8" s="29" t="s">
        <v>87</v>
      </c>
      <c r="AS8" s="29" t="s">
        <v>87</v>
      </c>
      <c r="AT8" s="29" t="s">
        <v>87</v>
      </c>
      <c r="AU8" s="29" t="s">
        <v>87</v>
      </c>
      <c r="AV8" s="29" t="s">
        <v>87</v>
      </c>
      <c r="AW8" s="29" t="s">
        <v>87</v>
      </c>
      <c r="AX8" s="29" t="s">
        <v>87</v>
      </c>
      <c r="AY8" s="29" t="s">
        <v>87</v>
      </c>
      <c r="AZ8" s="29" t="s">
        <v>87</v>
      </c>
      <c r="BA8" s="29" t="s">
        <v>90</v>
      </c>
      <c r="BB8" s="29" t="s">
        <v>87</v>
      </c>
      <c r="BC8" s="29" t="s">
        <v>87</v>
      </c>
      <c r="BD8" s="29" t="s">
        <v>87</v>
      </c>
      <c r="BE8" s="29" t="s">
        <v>87</v>
      </c>
      <c r="BF8" s="29" t="s">
        <v>100</v>
      </c>
      <c r="BG8" s="29" t="s">
        <v>90</v>
      </c>
      <c r="BH8" s="29" t="s">
        <v>120</v>
      </c>
      <c r="BI8" s="29" t="s">
        <v>114</v>
      </c>
      <c r="BJ8" s="29" t="s">
        <v>103</v>
      </c>
      <c r="BK8" s="29" t="s">
        <v>115</v>
      </c>
      <c r="BL8" s="29" t="s">
        <v>105</v>
      </c>
      <c r="BM8" s="29" t="s">
        <v>137</v>
      </c>
    </row>
    <row r="9" spans="1:65" x14ac:dyDescent="0.25">
      <c r="A9" s="9" t="s">
        <v>138</v>
      </c>
      <c r="B9" s="9" t="s">
        <v>108</v>
      </c>
      <c r="C9" s="9" t="s">
        <v>139</v>
      </c>
      <c r="D9" s="29" t="s">
        <v>83</v>
      </c>
      <c r="E9" s="29" t="s">
        <v>110</v>
      </c>
      <c r="F9" s="29" t="s">
        <v>85</v>
      </c>
      <c r="G9" s="29" t="s">
        <v>140</v>
      </c>
      <c r="H9" s="29" t="s">
        <v>87</v>
      </c>
      <c r="I9" s="30">
        <v>7</v>
      </c>
      <c r="J9" s="29" t="s">
        <v>88</v>
      </c>
      <c r="K9" s="9" t="s">
        <v>89</v>
      </c>
      <c r="L9" s="29" t="s">
        <v>90</v>
      </c>
      <c r="M9" s="9" t="s">
        <v>91</v>
      </c>
      <c r="N9" s="30">
        <v>234748</v>
      </c>
      <c r="O9" s="29" t="s">
        <v>87</v>
      </c>
      <c r="P9" s="29" t="s">
        <v>92</v>
      </c>
      <c r="Q9" s="29" t="s">
        <v>93</v>
      </c>
      <c r="R9" s="29" t="s">
        <v>112</v>
      </c>
      <c r="S9" s="29" t="s">
        <v>113</v>
      </c>
      <c r="T9" s="29" t="s">
        <v>96</v>
      </c>
      <c r="U9" s="29" t="s">
        <v>97</v>
      </c>
      <c r="W9" s="29" t="s">
        <v>98</v>
      </c>
      <c r="X9" s="29" t="s">
        <v>99</v>
      </c>
      <c r="Y9" s="29" t="s">
        <v>87</v>
      </c>
      <c r="Z9" s="29" t="s">
        <v>87</v>
      </c>
      <c r="AA9" s="29" t="s">
        <v>87</v>
      </c>
      <c r="AB9" s="29" t="s">
        <v>87</v>
      </c>
      <c r="AC9" s="29" t="s">
        <v>87</v>
      </c>
      <c r="AD9" s="29" t="s">
        <v>87</v>
      </c>
      <c r="AE9" s="29" t="s">
        <v>87</v>
      </c>
      <c r="AF9" s="29" t="s">
        <v>87</v>
      </c>
      <c r="AG9" s="29" t="s">
        <v>87</v>
      </c>
      <c r="AH9" s="29" t="s">
        <v>87</v>
      </c>
      <c r="AI9" s="29" t="s">
        <v>87</v>
      </c>
      <c r="AJ9" s="29" t="s">
        <v>87</v>
      </c>
      <c r="AK9" s="29" t="s">
        <v>87</v>
      </c>
      <c r="AL9" s="29" t="s">
        <v>87</v>
      </c>
      <c r="AM9" s="29" t="s">
        <v>87</v>
      </c>
      <c r="AN9" s="29" t="s">
        <v>87</v>
      </c>
      <c r="AO9" s="29" t="s">
        <v>87</v>
      </c>
      <c r="AP9" s="29" t="s">
        <v>87</v>
      </c>
      <c r="AQ9" s="29" t="s">
        <v>87</v>
      </c>
      <c r="AR9" s="29" t="s">
        <v>87</v>
      </c>
      <c r="AS9" s="29" t="s">
        <v>87</v>
      </c>
      <c r="AT9" s="29" t="s">
        <v>87</v>
      </c>
      <c r="AU9" s="29" t="s">
        <v>87</v>
      </c>
      <c r="AV9" s="29" t="s">
        <v>87</v>
      </c>
      <c r="AW9" s="29" t="s">
        <v>87</v>
      </c>
      <c r="AX9" s="29" t="s">
        <v>87</v>
      </c>
      <c r="AY9" s="29" t="s">
        <v>87</v>
      </c>
      <c r="AZ9" s="29" t="s">
        <v>87</v>
      </c>
      <c r="BA9" s="29" t="s">
        <v>90</v>
      </c>
      <c r="BB9" s="29" t="s">
        <v>87</v>
      </c>
      <c r="BC9" s="29" t="s">
        <v>87</v>
      </c>
      <c r="BD9" s="29" t="s">
        <v>87</v>
      </c>
      <c r="BE9" s="29" t="s">
        <v>87</v>
      </c>
      <c r="BF9" s="29" t="s">
        <v>100</v>
      </c>
      <c r="BG9" s="29" t="s">
        <v>90</v>
      </c>
      <c r="BH9" s="29" t="s">
        <v>120</v>
      </c>
      <c r="BI9" s="29" t="s">
        <v>114</v>
      </c>
      <c r="BJ9" s="29" t="s">
        <v>103</v>
      </c>
      <c r="BK9" s="29" t="s">
        <v>115</v>
      </c>
      <c r="BL9" s="29" t="s">
        <v>105</v>
      </c>
      <c r="BM9" s="29" t="s">
        <v>141</v>
      </c>
    </row>
    <row r="10" spans="1:65" x14ac:dyDescent="0.25">
      <c r="A10" s="9" t="s">
        <v>142</v>
      </c>
      <c r="B10" s="9" t="s">
        <v>108</v>
      </c>
      <c r="C10" s="9" t="s">
        <v>143</v>
      </c>
      <c r="D10" s="29" t="s">
        <v>83</v>
      </c>
      <c r="E10" s="29" t="s">
        <v>110</v>
      </c>
      <c r="F10" s="29" t="s">
        <v>85</v>
      </c>
      <c r="G10" s="29" t="s">
        <v>144</v>
      </c>
      <c r="H10" s="29" t="s">
        <v>87</v>
      </c>
      <c r="I10" s="30">
        <v>8</v>
      </c>
      <c r="J10" s="29" t="s">
        <v>88</v>
      </c>
      <c r="K10" s="9" t="s">
        <v>89</v>
      </c>
      <c r="L10" s="29" t="s">
        <v>90</v>
      </c>
      <c r="M10" s="9" t="s">
        <v>91</v>
      </c>
      <c r="N10" s="30">
        <v>234748</v>
      </c>
      <c r="O10" s="29" t="s">
        <v>87</v>
      </c>
      <c r="P10" s="29" t="s">
        <v>92</v>
      </c>
      <c r="Q10" s="29" t="s">
        <v>93</v>
      </c>
      <c r="R10" s="29" t="s">
        <v>112</v>
      </c>
      <c r="S10" s="29" t="s">
        <v>113</v>
      </c>
      <c r="T10" s="29" t="s">
        <v>96</v>
      </c>
      <c r="U10" s="29" t="s">
        <v>97</v>
      </c>
      <c r="W10" s="29" t="s">
        <v>98</v>
      </c>
      <c r="X10" s="29" t="s">
        <v>99</v>
      </c>
      <c r="Y10" s="29" t="s">
        <v>87</v>
      </c>
      <c r="Z10" s="29" t="s">
        <v>87</v>
      </c>
      <c r="AA10" s="29" t="s">
        <v>87</v>
      </c>
      <c r="AB10" s="29" t="s">
        <v>87</v>
      </c>
      <c r="AC10" s="29" t="s">
        <v>87</v>
      </c>
      <c r="AD10" s="29" t="s">
        <v>87</v>
      </c>
      <c r="AE10" s="29" t="s">
        <v>87</v>
      </c>
      <c r="AF10" s="29" t="s">
        <v>87</v>
      </c>
      <c r="AG10" s="29" t="s">
        <v>87</v>
      </c>
      <c r="AH10" s="29" t="s">
        <v>87</v>
      </c>
      <c r="AI10" s="29" t="s">
        <v>87</v>
      </c>
      <c r="AJ10" s="29" t="s">
        <v>87</v>
      </c>
      <c r="AK10" s="29" t="s">
        <v>87</v>
      </c>
      <c r="AL10" s="29" t="s">
        <v>87</v>
      </c>
      <c r="AM10" s="29" t="s">
        <v>87</v>
      </c>
      <c r="AN10" s="29" t="s">
        <v>87</v>
      </c>
      <c r="AO10" s="29" t="s">
        <v>87</v>
      </c>
      <c r="AP10" s="29" t="s">
        <v>87</v>
      </c>
      <c r="AQ10" s="29" t="s">
        <v>87</v>
      </c>
      <c r="AR10" s="29" t="s">
        <v>87</v>
      </c>
      <c r="AS10" s="29" t="s">
        <v>87</v>
      </c>
      <c r="AT10" s="29" t="s">
        <v>87</v>
      </c>
      <c r="AU10" s="29" t="s">
        <v>87</v>
      </c>
      <c r="AV10" s="29" t="s">
        <v>87</v>
      </c>
      <c r="AW10" s="29" t="s">
        <v>87</v>
      </c>
      <c r="AX10" s="29" t="s">
        <v>87</v>
      </c>
      <c r="AY10" s="29" t="s">
        <v>87</v>
      </c>
      <c r="AZ10" s="29" t="s">
        <v>87</v>
      </c>
      <c r="BA10" s="29" t="s">
        <v>90</v>
      </c>
      <c r="BB10" s="29" t="s">
        <v>87</v>
      </c>
      <c r="BC10" s="29" t="s">
        <v>87</v>
      </c>
      <c r="BD10" s="29" t="s">
        <v>87</v>
      </c>
      <c r="BE10" s="29" t="s">
        <v>87</v>
      </c>
      <c r="BF10" s="29" t="s">
        <v>100</v>
      </c>
      <c r="BG10" s="29" t="s">
        <v>90</v>
      </c>
      <c r="BH10" s="29" t="s">
        <v>120</v>
      </c>
      <c r="BI10" s="29" t="s">
        <v>114</v>
      </c>
      <c r="BJ10" s="29" t="s">
        <v>103</v>
      </c>
      <c r="BK10" s="29" t="s">
        <v>115</v>
      </c>
      <c r="BL10" s="29" t="s">
        <v>105</v>
      </c>
      <c r="BM10" s="29" t="s">
        <v>145</v>
      </c>
    </row>
    <row r="11" spans="1:65" x14ac:dyDescent="0.25">
      <c r="A11" s="9" t="s">
        <v>146</v>
      </c>
      <c r="B11" s="9" t="s">
        <v>108</v>
      </c>
      <c r="C11" s="9" t="s">
        <v>147</v>
      </c>
      <c r="D11" s="29" t="s">
        <v>83</v>
      </c>
      <c r="E11" s="29" t="s">
        <v>110</v>
      </c>
      <c r="F11" s="29" t="s">
        <v>85</v>
      </c>
      <c r="G11" s="29" t="s">
        <v>148</v>
      </c>
      <c r="H11" s="29" t="s">
        <v>87</v>
      </c>
      <c r="I11" s="30">
        <v>9</v>
      </c>
      <c r="J11" s="29" t="s">
        <v>88</v>
      </c>
      <c r="K11" s="9" t="s">
        <v>89</v>
      </c>
      <c r="L11" s="29" t="s">
        <v>90</v>
      </c>
      <c r="M11" s="9" t="s">
        <v>91</v>
      </c>
      <c r="N11" s="30">
        <v>234748</v>
      </c>
      <c r="O11" s="29" t="s">
        <v>87</v>
      </c>
      <c r="P11" s="29" t="s">
        <v>92</v>
      </c>
      <c r="Q11" s="29" t="s">
        <v>93</v>
      </c>
      <c r="R11" s="29" t="s">
        <v>112</v>
      </c>
      <c r="S11" s="29" t="s">
        <v>113</v>
      </c>
      <c r="T11" s="29" t="s">
        <v>96</v>
      </c>
      <c r="U11" s="29" t="s">
        <v>97</v>
      </c>
      <c r="W11" s="29" t="s">
        <v>98</v>
      </c>
      <c r="X11" s="29" t="s">
        <v>99</v>
      </c>
      <c r="Y11" s="29" t="s">
        <v>87</v>
      </c>
      <c r="Z11" s="29" t="s">
        <v>87</v>
      </c>
      <c r="AA11" s="29" t="s">
        <v>87</v>
      </c>
      <c r="AB11" s="29" t="s">
        <v>87</v>
      </c>
      <c r="AC11" s="29" t="s">
        <v>87</v>
      </c>
      <c r="AD11" s="29" t="s">
        <v>87</v>
      </c>
      <c r="AE11" s="29" t="s">
        <v>87</v>
      </c>
      <c r="AF11" s="29" t="s">
        <v>87</v>
      </c>
      <c r="AG11" s="29" t="s">
        <v>87</v>
      </c>
      <c r="AH11" s="29" t="s">
        <v>87</v>
      </c>
      <c r="AI11" s="29" t="s">
        <v>87</v>
      </c>
      <c r="AJ11" s="29" t="s">
        <v>87</v>
      </c>
      <c r="AK11" s="29" t="s">
        <v>87</v>
      </c>
      <c r="AL11" s="29" t="s">
        <v>87</v>
      </c>
      <c r="AM11" s="29" t="s">
        <v>87</v>
      </c>
      <c r="AN11" s="29" t="s">
        <v>87</v>
      </c>
      <c r="AO11" s="29" t="s">
        <v>87</v>
      </c>
      <c r="AP11" s="29" t="s">
        <v>87</v>
      </c>
      <c r="AQ11" s="29" t="s">
        <v>87</v>
      </c>
      <c r="AR11" s="29" t="s">
        <v>87</v>
      </c>
      <c r="AS11" s="29" t="s">
        <v>87</v>
      </c>
      <c r="AT11" s="29" t="s">
        <v>87</v>
      </c>
      <c r="AU11" s="29" t="s">
        <v>87</v>
      </c>
      <c r="AV11" s="29" t="s">
        <v>87</v>
      </c>
      <c r="AW11" s="29" t="s">
        <v>87</v>
      </c>
      <c r="AX11" s="29" t="s">
        <v>87</v>
      </c>
      <c r="AY11" s="29" t="s">
        <v>87</v>
      </c>
      <c r="AZ11" s="29" t="s">
        <v>87</v>
      </c>
      <c r="BA11" s="29" t="s">
        <v>90</v>
      </c>
      <c r="BB11" s="29" t="s">
        <v>87</v>
      </c>
      <c r="BC11" s="29" t="s">
        <v>87</v>
      </c>
      <c r="BD11" s="29" t="s">
        <v>87</v>
      </c>
      <c r="BE11" s="29" t="s">
        <v>87</v>
      </c>
      <c r="BF11" s="29" t="s">
        <v>100</v>
      </c>
      <c r="BG11" s="29" t="s">
        <v>90</v>
      </c>
      <c r="BH11" s="29" t="s">
        <v>120</v>
      </c>
      <c r="BI11" s="29" t="s">
        <v>114</v>
      </c>
      <c r="BJ11" s="29" t="s">
        <v>103</v>
      </c>
      <c r="BK11" s="29" t="s">
        <v>115</v>
      </c>
      <c r="BL11" s="29" t="s">
        <v>105</v>
      </c>
      <c r="BM11" s="29" t="s">
        <v>149</v>
      </c>
    </row>
    <row r="12" spans="1:65" x14ac:dyDescent="0.25">
      <c r="A12" s="9" t="s">
        <v>150</v>
      </c>
      <c r="B12" s="9" t="s">
        <v>108</v>
      </c>
      <c r="C12" s="9" t="s">
        <v>151</v>
      </c>
      <c r="D12" s="29" t="s">
        <v>83</v>
      </c>
      <c r="E12" s="29" t="s">
        <v>110</v>
      </c>
      <c r="F12" s="29" t="s">
        <v>85</v>
      </c>
      <c r="G12" s="29" t="s">
        <v>152</v>
      </c>
      <c r="H12" s="29" t="s">
        <v>87</v>
      </c>
      <c r="I12" s="30">
        <v>10</v>
      </c>
      <c r="J12" s="29" t="s">
        <v>88</v>
      </c>
      <c r="K12" s="9" t="s">
        <v>89</v>
      </c>
      <c r="L12" s="29" t="s">
        <v>90</v>
      </c>
      <c r="M12" s="9" t="s">
        <v>91</v>
      </c>
      <c r="N12" s="30">
        <v>234748</v>
      </c>
      <c r="O12" s="29" t="s">
        <v>87</v>
      </c>
      <c r="P12" s="29" t="s">
        <v>92</v>
      </c>
      <c r="Q12" s="29" t="s">
        <v>93</v>
      </c>
      <c r="R12" s="29" t="s">
        <v>112</v>
      </c>
      <c r="S12" s="29" t="s">
        <v>113</v>
      </c>
      <c r="T12" s="29" t="s">
        <v>96</v>
      </c>
      <c r="U12" s="29" t="s">
        <v>97</v>
      </c>
      <c r="W12" s="29" t="s">
        <v>98</v>
      </c>
      <c r="X12" s="29" t="s">
        <v>99</v>
      </c>
      <c r="Y12" s="29" t="s">
        <v>87</v>
      </c>
      <c r="Z12" s="29" t="s">
        <v>87</v>
      </c>
      <c r="AA12" s="29" t="s">
        <v>87</v>
      </c>
      <c r="AB12" s="29" t="s">
        <v>87</v>
      </c>
      <c r="AC12" s="29" t="s">
        <v>87</v>
      </c>
      <c r="AD12" s="29" t="s">
        <v>87</v>
      </c>
      <c r="AE12" s="29" t="s">
        <v>87</v>
      </c>
      <c r="AF12" s="29" t="s">
        <v>87</v>
      </c>
      <c r="AG12" s="29" t="s">
        <v>87</v>
      </c>
      <c r="AH12" s="29" t="s">
        <v>87</v>
      </c>
      <c r="AI12" s="29" t="s">
        <v>87</v>
      </c>
      <c r="AJ12" s="29" t="s">
        <v>87</v>
      </c>
      <c r="AK12" s="29" t="s">
        <v>87</v>
      </c>
      <c r="AL12" s="29" t="s">
        <v>87</v>
      </c>
      <c r="AM12" s="29" t="s">
        <v>87</v>
      </c>
      <c r="AN12" s="29" t="s">
        <v>87</v>
      </c>
      <c r="AO12" s="29" t="s">
        <v>87</v>
      </c>
      <c r="AP12" s="29" t="s">
        <v>87</v>
      </c>
      <c r="AQ12" s="29" t="s">
        <v>87</v>
      </c>
      <c r="AR12" s="29" t="s">
        <v>87</v>
      </c>
      <c r="AS12" s="29" t="s">
        <v>87</v>
      </c>
      <c r="AT12" s="29" t="s">
        <v>87</v>
      </c>
      <c r="AU12" s="29" t="s">
        <v>87</v>
      </c>
      <c r="AV12" s="29" t="s">
        <v>87</v>
      </c>
      <c r="AW12" s="29" t="s">
        <v>87</v>
      </c>
      <c r="AX12" s="29" t="s">
        <v>87</v>
      </c>
      <c r="AY12" s="29" t="s">
        <v>87</v>
      </c>
      <c r="AZ12" s="29" t="s">
        <v>87</v>
      </c>
      <c r="BA12" s="29" t="s">
        <v>90</v>
      </c>
      <c r="BB12" s="29" t="s">
        <v>87</v>
      </c>
      <c r="BC12" s="29" t="s">
        <v>87</v>
      </c>
      <c r="BD12" s="29" t="s">
        <v>87</v>
      </c>
      <c r="BE12" s="29" t="s">
        <v>87</v>
      </c>
      <c r="BF12" s="29" t="s">
        <v>100</v>
      </c>
      <c r="BG12" s="29" t="s">
        <v>90</v>
      </c>
      <c r="BH12" s="29" t="s">
        <v>120</v>
      </c>
      <c r="BI12" s="29" t="s">
        <v>114</v>
      </c>
      <c r="BJ12" s="29" t="s">
        <v>103</v>
      </c>
      <c r="BK12" s="29" t="s">
        <v>115</v>
      </c>
      <c r="BL12" s="29" t="s">
        <v>105</v>
      </c>
      <c r="BM12" s="29" t="s">
        <v>153</v>
      </c>
    </row>
    <row r="13" spans="1:65" x14ac:dyDescent="0.25">
      <c r="A13" s="9" t="s">
        <v>154</v>
      </c>
      <c r="B13" s="9" t="s">
        <v>108</v>
      </c>
      <c r="C13" s="9" t="s">
        <v>155</v>
      </c>
      <c r="D13" s="29" t="s">
        <v>83</v>
      </c>
      <c r="E13" s="29" t="s">
        <v>110</v>
      </c>
      <c r="F13" s="29" t="s">
        <v>85</v>
      </c>
      <c r="G13" s="29" t="s">
        <v>156</v>
      </c>
      <c r="H13" s="29" t="s">
        <v>87</v>
      </c>
      <c r="I13" s="30">
        <v>11</v>
      </c>
      <c r="J13" s="29" t="s">
        <v>88</v>
      </c>
      <c r="K13" s="9" t="s">
        <v>89</v>
      </c>
      <c r="L13" s="29" t="s">
        <v>90</v>
      </c>
      <c r="M13" s="9" t="s">
        <v>91</v>
      </c>
      <c r="N13" s="30">
        <v>234748</v>
      </c>
      <c r="O13" s="29" t="s">
        <v>87</v>
      </c>
      <c r="P13" s="29" t="s">
        <v>92</v>
      </c>
      <c r="Q13" s="29" t="s">
        <v>93</v>
      </c>
      <c r="R13" s="29" t="s">
        <v>112</v>
      </c>
      <c r="S13" s="29" t="s">
        <v>113</v>
      </c>
      <c r="T13" s="29" t="s">
        <v>96</v>
      </c>
      <c r="U13" s="29" t="s">
        <v>97</v>
      </c>
      <c r="W13" s="29" t="s">
        <v>98</v>
      </c>
      <c r="X13" s="29" t="s">
        <v>99</v>
      </c>
      <c r="Y13" s="29" t="s">
        <v>87</v>
      </c>
      <c r="Z13" s="29" t="s">
        <v>87</v>
      </c>
      <c r="AA13" s="29" t="s">
        <v>87</v>
      </c>
      <c r="AB13" s="29" t="s">
        <v>87</v>
      </c>
      <c r="AC13" s="29" t="s">
        <v>87</v>
      </c>
      <c r="AD13" s="29" t="s">
        <v>87</v>
      </c>
      <c r="AE13" s="29" t="s">
        <v>87</v>
      </c>
      <c r="AF13" s="29" t="s">
        <v>87</v>
      </c>
      <c r="AG13" s="29" t="s">
        <v>87</v>
      </c>
      <c r="AH13" s="29" t="s">
        <v>87</v>
      </c>
      <c r="AI13" s="29" t="s">
        <v>87</v>
      </c>
      <c r="AJ13" s="29" t="s">
        <v>87</v>
      </c>
      <c r="AK13" s="29" t="s">
        <v>87</v>
      </c>
      <c r="AL13" s="29" t="s">
        <v>87</v>
      </c>
      <c r="AM13" s="29" t="s">
        <v>87</v>
      </c>
      <c r="AN13" s="29" t="s">
        <v>87</v>
      </c>
      <c r="AO13" s="29" t="s">
        <v>87</v>
      </c>
      <c r="AP13" s="29" t="s">
        <v>87</v>
      </c>
      <c r="AQ13" s="29" t="s">
        <v>87</v>
      </c>
      <c r="AR13" s="29" t="s">
        <v>87</v>
      </c>
      <c r="AS13" s="29" t="s">
        <v>87</v>
      </c>
      <c r="AT13" s="29" t="s">
        <v>87</v>
      </c>
      <c r="AU13" s="29" t="s">
        <v>87</v>
      </c>
      <c r="AV13" s="29" t="s">
        <v>87</v>
      </c>
      <c r="AW13" s="29" t="s">
        <v>87</v>
      </c>
      <c r="AX13" s="29" t="s">
        <v>87</v>
      </c>
      <c r="AY13" s="29" t="s">
        <v>87</v>
      </c>
      <c r="AZ13" s="29" t="s">
        <v>87</v>
      </c>
      <c r="BA13" s="29" t="s">
        <v>90</v>
      </c>
      <c r="BB13" s="29" t="s">
        <v>87</v>
      </c>
      <c r="BC13" s="29" t="s">
        <v>87</v>
      </c>
      <c r="BD13" s="29" t="s">
        <v>87</v>
      </c>
      <c r="BE13" s="29" t="s">
        <v>87</v>
      </c>
      <c r="BF13" s="29" t="s">
        <v>100</v>
      </c>
      <c r="BG13" s="29" t="s">
        <v>90</v>
      </c>
      <c r="BH13" s="29" t="s">
        <v>120</v>
      </c>
      <c r="BI13" s="29" t="s">
        <v>114</v>
      </c>
      <c r="BJ13" s="29" t="s">
        <v>103</v>
      </c>
      <c r="BK13" s="29" t="s">
        <v>115</v>
      </c>
      <c r="BL13" s="29" t="s">
        <v>105</v>
      </c>
      <c r="BM13" s="29" t="s">
        <v>157</v>
      </c>
    </row>
    <row r="14" spans="1:65" x14ac:dyDescent="0.25">
      <c r="A14" s="9" t="s">
        <v>158</v>
      </c>
      <c r="B14" s="9" t="s">
        <v>108</v>
      </c>
      <c r="C14" s="9" t="s">
        <v>159</v>
      </c>
      <c r="D14" s="29" t="s">
        <v>83</v>
      </c>
      <c r="E14" s="29" t="s">
        <v>110</v>
      </c>
      <c r="F14" s="29" t="s">
        <v>85</v>
      </c>
      <c r="G14" s="29" t="s">
        <v>160</v>
      </c>
      <c r="H14" s="29" t="s">
        <v>87</v>
      </c>
      <c r="I14" s="30">
        <v>12</v>
      </c>
      <c r="J14" s="29" t="s">
        <v>88</v>
      </c>
      <c r="K14" s="9" t="s">
        <v>89</v>
      </c>
      <c r="L14" s="29" t="s">
        <v>90</v>
      </c>
      <c r="M14" s="9" t="s">
        <v>91</v>
      </c>
      <c r="N14" s="30">
        <v>234748</v>
      </c>
      <c r="O14" s="29" t="s">
        <v>87</v>
      </c>
      <c r="P14" s="29" t="s">
        <v>92</v>
      </c>
      <c r="Q14" s="29" t="s">
        <v>93</v>
      </c>
      <c r="R14" s="29" t="s">
        <v>112</v>
      </c>
      <c r="S14" s="29" t="s">
        <v>113</v>
      </c>
      <c r="T14" s="29" t="s">
        <v>96</v>
      </c>
      <c r="U14" s="29" t="s">
        <v>97</v>
      </c>
      <c r="W14" s="29" t="s">
        <v>98</v>
      </c>
      <c r="X14" s="29" t="s">
        <v>99</v>
      </c>
      <c r="Y14" s="29" t="s">
        <v>87</v>
      </c>
      <c r="Z14" s="29" t="s">
        <v>87</v>
      </c>
      <c r="AA14" s="29" t="s">
        <v>87</v>
      </c>
      <c r="AB14" s="29" t="s">
        <v>87</v>
      </c>
      <c r="AC14" s="29" t="s">
        <v>87</v>
      </c>
      <c r="AD14" s="29" t="s">
        <v>87</v>
      </c>
      <c r="AE14" s="29" t="s">
        <v>87</v>
      </c>
      <c r="AF14" s="29" t="s">
        <v>87</v>
      </c>
      <c r="AG14" s="29" t="s">
        <v>87</v>
      </c>
      <c r="AH14" s="29" t="s">
        <v>87</v>
      </c>
      <c r="AI14" s="29" t="s">
        <v>87</v>
      </c>
      <c r="AJ14" s="29" t="s">
        <v>87</v>
      </c>
      <c r="AK14" s="29" t="s">
        <v>87</v>
      </c>
      <c r="AL14" s="29" t="s">
        <v>87</v>
      </c>
      <c r="AM14" s="29" t="s">
        <v>87</v>
      </c>
      <c r="AN14" s="29" t="s">
        <v>87</v>
      </c>
      <c r="AO14" s="29" t="s">
        <v>87</v>
      </c>
      <c r="AP14" s="29" t="s">
        <v>87</v>
      </c>
      <c r="AQ14" s="29" t="s">
        <v>87</v>
      </c>
      <c r="AR14" s="29" t="s">
        <v>87</v>
      </c>
      <c r="AS14" s="29" t="s">
        <v>87</v>
      </c>
      <c r="AT14" s="29" t="s">
        <v>87</v>
      </c>
      <c r="AU14" s="29" t="s">
        <v>87</v>
      </c>
      <c r="AV14" s="29" t="s">
        <v>87</v>
      </c>
      <c r="AW14" s="29" t="s">
        <v>87</v>
      </c>
      <c r="AX14" s="29" t="s">
        <v>87</v>
      </c>
      <c r="AY14" s="29" t="s">
        <v>87</v>
      </c>
      <c r="AZ14" s="29" t="s">
        <v>87</v>
      </c>
      <c r="BA14" s="29" t="s">
        <v>90</v>
      </c>
      <c r="BB14" s="29" t="s">
        <v>87</v>
      </c>
      <c r="BC14" s="29" t="s">
        <v>87</v>
      </c>
      <c r="BD14" s="29" t="s">
        <v>87</v>
      </c>
      <c r="BE14" s="29" t="s">
        <v>87</v>
      </c>
      <c r="BF14" s="29" t="s">
        <v>100</v>
      </c>
      <c r="BG14" s="29" t="s">
        <v>90</v>
      </c>
      <c r="BH14" s="29" t="s">
        <v>120</v>
      </c>
      <c r="BI14" s="29" t="s">
        <v>114</v>
      </c>
      <c r="BJ14" s="29" t="s">
        <v>103</v>
      </c>
      <c r="BK14" s="29" t="s">
        <v>115</v>
      </c>
      <c r="BL14" s="29" t="s">
        <v>105</v>
      </c>
      <c r="BM14" s="29" t="s">
        <v>161</v>
      </c>
    </row>
    <row r="15" spans="1:65" x14ac:dyDescent="0.25">
      <c r="A15" s="9" t="s">
        <v>162</v>
      </c>
      <c r="B15" s="9" t="s">
        <v>108</v>
      </c>
      <c r="C15" s="9" t="s">
        <v>163</v>
      </c>
      <c r="D15" s="29" t="s">
        <v>83</v>
      </c>
      <c r="E15" s="29" t="s">
        <v>110</v>
      </c>
      <c r="F15" s="29" t="s">
        <v>85</v>
      </c>
      <c r="G15" s="29" t="s">
        <v>164</v>
      </c>
      <c r="H15" s="29" t="s">
        <v>87</v>
      </c>
      <c r="I15" s="30">
        <v>13</v>
      </c>
      <c r="J15" s="29" t="s">
        <v>88</v>
      </c>
      <c r="K15" s="9" t="s">
        <v>89</v>
      </c>
      <c r="L15" s="29" t="s">
        <v>90</v>
      </c>
      <c r="M15" s="9" t="s">
        <v>91</v>
      </c>
      <c r="N15" s="30">
        <v>234748</v>
      </c>
      <c r="O15" s="29" t="s">
        <v>87</v>
      </c>
      <c r="P15" s="29" t="s">
        <v>92</v>
      </c>
      <c r="Q15" s="29" t="s">
        <v>93</v>
      </c>
      <c r="R15" s="29" t="s">
        <v>112</v>
      </c>
      <c r="S15" s="29" t="s">
        <v>113</v>
      </c>
      <c r="T15" s="29" t="s">
        <v>96</v>
      </c>
      <c r="U15" s="29" t="s">
        <v>97</v>
      </c>
      <c r="W15" s="29" t="s">
        <v>98</v>
      </c>
      <c r="X15" s="29" t="s">
        <v>99</v>
      </c>
      <c r="Y15" s="29" t="s">
        <v>87</v>
      </c>
      <c r="Z15" s="29" t="s">
        <v>87</v>
      </c>
      <c r="AA15" s="29" t="s">
        <v>87</v>
      </c>
      <c r="AB15" s="29" t="s">
        <v>87</v>
      </c>
      <c r="AC15" s="29" t="s">
        <v>87</v>
      </c>
      <c r="AD15" s="29" t="s">
        <v>87</v>
      </c>
      <c r="AE15" s="29" t="s">
        <v>87</v>
      </c>
      <c r="AF15" s="29" t="s">
        <v>87</v>
      </c>
      <c r="AG15" s="29" t="s">
        <v>87</v>
      </c>
      <c r="AH15" s="29" t="s">
        <v>87</v>
      </c>
      <c r="AI15" s="29" t="s">
        <v>87</v>
      </c>
      <c r="AJ15" s="29" t="s">
        <v>87</v>
      </c>
      <c r="AK15" s="29" t="s">
        <v>87</v>
      </c>
      <c r="AL15" s="29" t="s">
        <v>87</v>
      </c>
      <c r="AM15" s="29" t="s">
        <v>87</v>
      </c>
      <c r="AN15" s="29" t="s">
        <v>87</v>
      </c>
      <c r="AO15" s="29" t="s">
        <v>87</v>
      </c>
      <c r="AP15" s="29" t="s">
        <v>87</v>
      </c>
      <c r="AQ15" s="29" t="s">
        <v>87</v>
      </c>
      <c r="AR15" s="29" t="s">
        <v>87</v>
      </c>
      <c r="AS15" s="29" t="s">
        <v>87</v>
      </c>
      <c r="AT15" s="29" t="s">
        <v>87</v>
      </c>
      <c r="AU15" s="29" t="s">
        <v>87</v>
      </c>
      <c r="AV15" s="29" t="s">
        <v>87</v>
      </c>
      <c r="AW15" s="29" t="s">
        <v>87</v>
      </c>
      <c r="AX15" s="29" t="s">
        <v>87</v>
      </c>
      <c r="AY15" s="29" t="s">
        <v>87</v>
      </c>
      <c r="AZ15" s="29" t="s">
        <v>87</v>
      </c>
      <c r="BA15" s="29" t="s">
        <v>90</v>
      </c>
      <c r="BB15" s="29" t="s">
        <v>87</v>
      </c>
      <c r="BC15" s="29" t="s">
        <v>87</v>
      </c>
      <c r="BD15" s="29" t="s">
        <v>87</v>
      </c>
      <c r="BE15" s="29" t="s">
        <v>87</v>
      </c>
      <c r="BF15" s="29" t="s">
        <v>100</v>
      </c>
      <c r="BG15" s="29" t="s">
        <v>90</v>
      </c>
      <c r="BH15" s="29" t="s">
        <v>120</v>
      </c>
      <c r="BI15" s="29" t="s">
        <v>114</v>
      </c>
      <c r="BJ15" s="29" t="s">
        <v>103</v>
      </c>
      <c r="BK15" s="29" t="s">
        <v>115</v>
      </c>
      <c r="BL15" s="29" t="s">
        <v>105</v>
      </c>
      <c r="BM15" s="29" t="s">
        <v>165</v>
      </c>
    </row>
    <row r="16" spans="1:65" x14ac:dyDescent="0.25">
      <c r="A16" s="9" t="s">
        <v>166</v>
      </c>
      <c r="B16" s="9" t="s">
        <v>108</v>
      </c>
      <c r="C16" s="9" t="s">
        <v>167</v>
      </c>
      <c r="D16" s="29" t="s">
        <v>83</v>
      </c>
      <c r="E16" s="29" t="s">
        <v>110</v>
      </c>
      <c r="F16" s="29" t="s">
        <v>85</v>
      </c>
      <c r="G16" s="29" t="s">
        <v>168</v>
      </c>
      <c r="H16" s="29" t="s">
        <v>87</v>
      </c>
      <c r="I16" s="30">
        <v>14</v>
      </c>
      <c r="J16" s="29" t="s">
        <v>88</v>
      </c>
      <c r="K16" s="9" t="s">
        <v>89</v>
      </c>
      <c r="L16" s="29" t="s">
        <v>90</v>
      </c>
      <c r="M16" s="9" t="s">
        <v>91</v>
      </c>
      <c r="N16" s="30">
        <v>234748</v>
      </c>
      <c r="O16" s="29" t="s">
        <v>87</v>
      </c>
      <c r="P16" s="29" t="s">
        <v>92</v>
      </c>
      <c r="Q16" s="29" t="s">
        <v>93</v>
      </c>
      <c r="R16" s="29" t="s">
        <v>112</v>
      </c>
      <c r="S16" s="29" t="s">
        <v>113</v>
      </c>
      <c r="T16" s="29" t="s">
        <v>96</v>
      </c>
      <c r="U16" s="29" t="s">
        <v>97</v>
      </c>
      <c r="W16" s="29" t="s">
        <v>98</v>
      </c>
      <c r="X16" s="29" t="s">
        <v>99</v>
      </c>
      <c r="Y16" s="29" t="s">
        <v>87</v>
      </c>
      <c r="Z16" s="29" t="s">
        <v>87</v>
      </c>
      <c r="AA16" s="29" t="s">
        <v>87</v>
      </c>
      <c r="AB16" s="29" t="s">
        <v>87</v>
      </c>
      <c r="AC16" s="29" t="s">
        <v>87</v>
      </c>
      <c r="AD16" s="29" t="s">
        <v>87</v>
      </c>
      <c r="AE16" s="29" t="s">
        <v>87</v>
      </c>
      <c r="AF16" s="29" t="s">
        <v>87</v>
      </c>
      <c r="AG16" s="29" t="s">
        <v>87</v>
      </c>
      <c r="AH16" s="29" t="s">
        <v>87</v>
      </c>
      <c r="AI16" s="29" t="s">
        <v>87</v>
      </c>
      <c r="AJ16" s="29" t="s">
        <v>87</v>
      </c>
      <c r="AK16" s="29" t="s">
        <v>87</v>
      </c>
      <c r="AL16" s="29" t="s">
        <v>87</v>
      </c>
      <c r="AM16" s="29" t="s">
        <v>87</v>
      </c>
      <c r="AN16" s="29" t="s">
        <v>87</v>
      </c>
      <c r="AO16" s="29" t="s">
        <v>87</v>
      </c>
      <c r="AP16" s="29" t="s">
        <v>87</v>
      </c>
      <c r="AQ16" s="29" t="s">
        <v>87</v>
      </c>
      <c r="AR16" s="29" t="s">
        <v>87</v>
      </c>
      <c r="AS16" s="29" t="s">
        <v>87</v>
      </c>
      <c r="AT16" s="29" t="s">
        <v>87</v>
      </c>
      <c r="AU16" s="29" t="s">
        <v>87</v>
      </c>
      <c r="AV16" s="29" t="s">
        <v>87</v>
      </c>
      <c r="AW16" s="29" t="s">
        <v>87</v>
      </c>
      <c r="AX16" s="29" t="s">
        <v>87</v>
      </c>
      <c r="AY16" s="29" t="s">
        <v>87</v>
      </c>
      <c r="AZ16" s="29" t="s">
        <v>87</v>
      </c>
      <c r="BA16" s="29" t="s">
        <v>90</v>
      </c>
      <c r="BB16" s="29" t="s">
        <v>87</v>
      </c>
      <c r="BC16" s="29" t="s">
        <v>87</v>
      </c>
      <c r="BD16" s="29" t="s">
        <v>87</v>
      </c>
      <c r="BE16" s="29" t="s">
        <v>87</v>
      </c>
      <c r="BF16" s="29" t="s">
        <v>100</v>
      </c>
      <c r="BG16" s="29" t="s">
        <v>90</v>
      </c>
      <c r="BH16" s="29" t="s">
        <v>120</v>
      </c>
      <c r="BI16" s="29" t="s">
        <v>114</v>
      </c>
      <c r="BJ16" s="29" t="s">
        <v>103</v>
      </c>
      <c r="BK16" s="29" t="s">
        <v>115</v>
      </c>
      <c r="BL16" s="29" t="s">
        <v>105</v>
      </c>
      <c r="BM16" s="29" t="s">
        <v>169</v>
      </c>
    </row>
    <row r="17" spans="1:65" x14ac:dyDescent="0.25">
      <c r="A17" s="9" t="s">
        <v>170</v>
      </c>
      <c r="B17" s="9" t="s">
        <v>108</v>
      </c>
      <c r="C17" s="9" t="s">
        <v>171</v>
      </c>
      <c r="D17" s="29" t="s">
        <v>83</v>
      </c>
      <c r="E17" s="29" t="s">
        <v>110</v>
      </c>
      <c r="F17" s="29" t="s">
        <v>85</v>
      </c>
      <c r="G17" s="29" t="s">
        <v>172</v>
      </c>
      <c r="H17" s="29" t="s">
        <v>87</v>
      </c>
      <c r="I17" s="30">
        <v>15</v>
      </c>
      <c r="J17" s="29" t="s">
        <v>88</v>
      </c>
      <c r="K17" s="9" t="s">
        <v>89</v>
      </c>
      <c r="L17" s="29" t="s">
        <v>90</v>
      </c>
      <c r="M17" s="9" t="s">
        <v>91</v>
      </c>
      <c r="N17" s="30">
        <v>234748</v>
      </c>
      <c r="O17" s="29" t="s">
        <v>87</v>
      </c>
      <c r="P17" s="29" t="s">
        <v>92</v>
      </c>
      <c r="Q17" s="29" t="s">
        <v>93</v>
      </c>
      <c r="R17" s="29" t="s">
        <v>112</v>
      </c>
      <c r="S17" s="29" t="s">
        <v>113</v>
      </c>
      <c r="T17" s="29" t="s">
        <v>96</v>
      </c>
      <c r="U17" s="29" t="s">
        <v>97</v>
      </c>
      <c r="W17" s="29" t="s">
        <v>98</v>
      </c>
      <c r="X17" s="29" t="s">
        <v>99</v>
      </c>
      <c r="Y17" s="29" t="s">
        <v>87</v>
      </c>
      <c r="Z17" s="29" t="s">
        <v>87</v>
      </c>
      <c r="AA17" s="29" t="s">
        <v>87</v>
      </c>
      <c r="AB17" s="29" t="s">
        <v>87</v>
      </c>
      <c r="AC17" s="29" t="s">
        <v>87</v>
      </c>
      <c r="AD17" s="29" t="s">
        <v>87</v>
      </c>
      <c r="AE17" s="29" t="s">
        <v>87</v>
      </c>
      <c r="AF17" s="29" t="s">
        <v>87</v>
      </c>
      <c r="AG17" s="29" t="s">
        <v>87</v>
      </c>
      <c r="AH17" s="29" t="s">
        <v>87</v>
      </c>
      <c r="AI17" s="29" t="s">
        <v>87</v>
      </c>
      <c r="AJ17" s="29" t="s">
        <v>87</v>
      </c>
      <c r="AK17" s="29" t="s">
        <v>87</v>
      </c>
      <c r="AL17" s="29" t="s">
        <v>87</v>
      </c>
      <c r="AM17" s="29" t="s">
        <v>87</v>
      </c>
      <c r="AN17" s="29" t="s">
        <v>87</v>
      </c>
      <c r="AO17" s="29" t="s">
        <v>87</v>
      </c>
      <c r="AP17" s="29" t="s">
        <v>87</v>
      </c>
      <c r="AQ17" s="29" t="s">
        <v>87</v>
      </c>
      <c r="AR17" s="29" t="s">
        <v>87</v>
      </c>
      <c r="AS17" s="29" t="s">
        <v>87</v>
      </c>
      <c r="AT17" s="29" t="s">
        <v>87</v>
      </c>
      <c r="AU17" s="29" t="s">
        <v>87</v>
      </c>
      <c r="AV17" s="29" t="s">
        <v>87</v>
      </c>
      <c r="AW17" s="29" t="s">
        <v>87</v>
      </c>
      <c r="AX17" s="29" t="s">
        <v>87</v>
      </c>
      <c r="AY17" s="29" t="s">
        <v>87</v>
      </c>
      <c r="AZ17" s="29" t="s">
        <v>87</v>
      </c>
      <c r="BA17" s="29" t="s">
        <v>90</v>
      </c>
      <c r="BB17" s="29" t="s">
        <v>87</v>
      </c>
      <c r="BC17" s="29" t="s">
        <v>87</v>
      </c>
      <c r="BD17" s="29" t="s">
        <v>87</v>
      </c>
      <c r="BE17" s="29" t="s">
        <v>87</v>
      </c>
      <c r="BF17" s="29" t="s">
        <v>100</v>
      </c>
      <c r="BG17" s="29" t="s">
        <v>90</v>
      </c>
      <c r="BH17" s="29" t="s">
        <v>120</v>
      </c>
      <c r="BI17" s="29" t="s">
        <v>114</v>
      </c>
      <c r="BJ17" s="29" t="s">
        <v>103</v>
      </c>
      <c r="BK17" s="29" t="s">
        <v>115</v>
      </c>
      <c r="BL17" s="29" t="s">
        <v>105</v>
      </c>
      <c r="BM17" s="29" t="s">
        <v>173</v>
      </c>
    </row>
    <row r="18" spans="1:65" x14ac:dyDescent="0.25">
      <c r="A18" s="9" t="s">
        <v>174</v>
      </c>
      <c r="B18" s="9" t="s">
        <v>108</v>
      </c>
      <c r="C18" s="9" t="s">
        <v>175</v>
      </c>
      <c r="D18" s="29" t="s">
        <v>83</v>
      </c>
      <c r="E18" s="29" t="s">
        <v>110</v>
      </c>
      <c r="F18" s="29" t="s">
        <v>85</v>
      </c>
      <c r="G18" s="29" t="s">
        <v>176</v>
      </c>
      <c r="H18" s="29" t="s">
        <v>87</v>
      </c>
      <c r="I18" s="30">
        <v>16</v>
      </c>
      <c r="J18" s="29" t="s">
        <v>88</v>
      </c>
      <c r="K18" s="9" t="s">
        <v>89</v>
      </c>
      <c r="L18" s="29" t="s">
        <v>90</v>
      </c>
      <c r="M18" s="9" t="s">
        <v>91</v>
      </c>
      <c r="N18" s="30">
        <v>234748</v>
      </c>
      <c r="O18" s="29" t="s">
        <v>87</v>
      </c>
      <c r="P18" s="29" t="s">
        <v>92</v>
      </c>
      <c r="Q18" s="29" t="s">
        <v>93</v>
      </c>
      <c r="R18" s="29" t="s">
        <v>112</v>
      </c>
      <c r="S18" s="29" t="s">
        <v>113</v>
      </c>
      <c r="T18" s="29" t="s">
        <v>96</v>
      </c>
      <c r="U18" s="29" t="s">
        <v>97</v>
      </c>
      <c r="W18" s="29" t="s">
        <v>98</v>
      </c>
      <c r="X18" s="29" t="s">
        <v>99</v>
      </c>
      <c r="Y18" s="29" t="s">
        <v>87</v>
      </c>
      <c r="Z18" s="29" t="s">
        <v>87</v>
      </c>
      <c r="AA18" s="29" t="s">
        <v>87</v>
      </c>
      <c r="AB18" s="29" t="s">
        <v>87</v>
      </c>
      <c r="AC18" s="29" t="s">
        <v>87</v>
      </c>
      <c r="AD18" s="29" t="s">
        <v>87</v>
      </c>
      <c r="AE18" s="29" t="s">
        <v>87</v>
      </c>
      <c r="AF18" s="29" t="s">
        <v>87</v>
      </c>
      <c r="AG18" s="29" t="s">
        <v>87</v>
      </c>
      <c r="AH18" s="29" t="s">
        <v>87</v>
      </c>
      <c r="AI18" s="29" t="s">
        <v>87</v>
      </c>
      <c r="AJ18" s="29" t="s">
        <v>87</v>
      </c>
      <c r="AK18" s="29" t="s">
        <v>87</v>
      </c>
      <c r="AL18" s="29" t="s">
        <v>87</v>
      </c>
      <c r="AM18" s="29" t="s">
        <v>87</v>
      </c>
      <c r="AN18" s="29" t="s">
        <v>87</v>
      </c>
      <c r="AO18" s="29" t="s">
        <v>87</v>
      </c>
      <c r="AP18" s="29" t="s">
        <v>87</v>
      </c>
      <c r="AQ18" s="29" t="s">
        <v>87</v>
      </c>
      <c r="AR18" s="29" t="s">
        <v>87</v>
      </c>
      <c r="AS18" s="29" t="s">
        <v>87</v>
      </c>
      <c r="AT18" s="29" t="s">
        <v>87</v>
      </c>
      <c r="AU18" s="29" t="s">
        <v>87</v>
      </c>
      <c r="AV18" s="29" t="s">
        <v>87</v>
      </c>
      <c r="AW18" s="29" t="s">
        <v>87</v>
      </c>
      <c r="AX18" s="29" t="s">
        <v>87</v>
      </c>
      <c r="AY18" s="29" t="s">
        <v>87</v>
      </c>
      <c r="AZ18" s="29" t="s">
        <v>87</v>
      </c>
      <c r="BA18" s="29" t="s">
        <v>90</v>
      </c>
      <c r="BB18" s="29" t="s">
        <v>87</v>
      </c>
      <c r="BC18" s="29" t="s">
        <v>87</v>
      </c>
      <c r="BD18" s="29" t="s">
        <v>87</v>
      </c>
      <c r="BE18" s="29" t="s">
        <v>87</v>
      </c>
      <c r="BF18" s="29" t="s">
        <v>100</v>
      </c>
      <c r="BG18" s="29" t="s">
        <v>90</v>
      </c>
      <c r="BH18" s="29" t="s">
        <v>120</v>
      </c>
      <c r="BI18" s="29" t="s">
        <v>114</v>
      </c>
      <c r="BJ18" s="29" t="s">
        <v>103</v>
      </c>
      <c r="BK18" s="29" t="s">
        <v>115</v>
      </c>
      <c r="BL18" s="29" t="s">
        <v>105</v>
      </c>
      <c r="BM18" s="29" t="s">
        <v>177</v>
      </c>
    </row>
    <row r="19" spans="1:65" x14ac:dyDescent="0.25">
      <c r="A19" s="9" t="s">
        <v>178</v>
      </c>
      <c r="B19" s="9" t="s">
        <v>108</v>
      </c>
      <c r="C19" s="9" t="s">
        <v>179</v>
      </c>
      <c r="D19" s="29" t="s">
        <v>83</v>
      </c>
      <c r="E19" s="29" t="s">
        <v>110</v>
      </c>
      <c r="F19" s="29" t="s">
        <v>85</v>
      </c>
      <c r="G19" s="29" t="s">
        <v>180</v>
      </c>
      <c r="H19" s="29" t="s">
        <v>87</v>
      </c>
      <c r="I19" s="30">
        <v>17</v>
      </c>
      <c r="J19" s="29" t="s">
        <v>88</v>
      </c>
      <c r="K19" s="9" t="s">
        <v>89</v>
      </c>
      <c r="L19" s="29" t="s">
        <v>90</v>
      </c>
      <c r="M19" s="9" t="s">
        <v>91</v>
      </c>
      <c r="N19" s="30">
        <v>234748</v>
      </c>
      <c r="O19" s="29" t="s">
        <v>87</v>
      </c>
      <c r="P19" s="29" t="s">
        <v>92</v>
      </c>
      <c r="Q19" s="29" t="s">
        <v>93</v>
      </c>
      <c r="R19" s="29" t="s">
        <v>112</v>
      </c>
      <c r="S19" s="29" t="s">
        <v>113</v>
      </c>
      <c r="T19" s="29" t="s">
        <v>96</v>
      </c>
      <c r="U19" s="29" t="s">
        <v>97</v>
      </c>
      <c r="W19" s="29" t="s">
        <v>98</v>
      </c>
      <c r="X19" s="29" t="s">
        <v>99</v>
      </c>
      <c r="Y19" s="29" t="s">
        <v>87</v>
      </c>
      <c r="Z19" s="29" t="s">
        <v>87</v>
      </c>
      <c r="AA19" s="29" t="s">
        <v>87</v>
      </c>
      <c r="AB19" s="29" t="s">
        <v>87</v>
      </c>
      <c r="AC19" s="29" t="s">
        <v>87</v>
      </c>
      <c r="AD19" s="29" t="s">
        <v>87</v>
      </c>
      <c r="AE19" s="29" t="s">
        <v>87</v>
      </c>
      <c r="AF19" s="29" t="s">
        <v>87</v>
      </c>
      <c r="AG19" s="29" t="s">
        <v>87</v>
      </c>
      <c r="AH19" s="29" t="s">
        <v>87</v>
      </c>
      <c r="AI19" s="29" t="s">
        <v>87</v>
      </c>
      <c r="AJ19" s="29" t="s">
        <v>87</v>
      </c>
      <c r="AK19" s="29" t="s">
        <v>87</v>
      </c>
      <c r="AL19" s="29" t="s">
        <v>87</v>
      </c>
      <c r="AM19" s="29" t="s">
        <v>87</v>
      </c>
      <c r="AN19" s="29" t="s">
        <v>87</v>
      </c>
      <c r="AO19" s="29" t="s">
        <v>87</v>
      </c>
      <c r="AP19" s="29" t="s">
        <v>87</v>
      </c>
      <c r="AQ19" s="29" t="s">
        <v>87</v>
      </c>
      <c r="AR19" s="29" t="s">
        <v>87</v>
      </c>
      <c r="AS19" s="29" t="s">
        <v>87</v>
      </c>
      <c r="AT19" s="29" t="s">
        <v>87</v>
      </c>
      <c r="AU19" s="29" t="s">
        <v>87</v>
      </c>
      <c r="AV19" s="29" t="s">
        <v>87</v>
      </c>
      <c r="AW19" s="29" t="s">
        <v>87</v>
      </c>
      <c r="AX19" s="29" t="s">
        <v>87</v>
      </c>
      <c r="AY19" s="29" t="s">
        <v>87</v>
      </c>
      <c r="AZ19" s="29" t="s">
        <v>87</v>
      </c>
      <c r="BA19" s="29" t="s">
        <v>90</v>
      </c>
      <c r="BB19" s="29" t="s">
        <v>87</v>
      </c>
      <c r="BC19" s="29" t="s">
        <v>87</v>
      </c>
      <c r="BD19" s="29" t="s">
        <v>87</v>
      </c>
      <c r="BE19" s="29" t="s">
        <v>87</v>
      </c>
      <c r="BF19" s="29" t="s">
        <v>100</v>
      </c>
      <c r="BG19" s="29" t="s">
        <v>90</v>
      </c>
      <c r="BH19" s="29" t="s">
        <v>120</v>
      </c>
      <c r="BI19" s="29" t="s">
        <v>114</v>
      </c>
      <c r="BJ19" s="29" t="s">
        <v>103</v>
      </c>
      <c r="BK19" s="29" t="s">
        <v>115</v>
      </c>
      <c r="BL19" s="29" t="s">
        <v>105</v>
      </c>
      <c r="BM19" s="29" t="s">
        <v>181</v>
      </c>
    </row>
    <row r="20" spans="1:65" x14ac:dyDescent="0.25">
      <c r="A20" s="9" t="s">
        <v>182</v>
      </c>
      <c r="B20" s="9" t="s">
        <v>108</v>
      </c>
      <c r="C20" s="9" t="s">
        <v>183</v>
      </c>
      <c r="D20" s="29" t="s">
        <v>83</v>
      </c>
      <c r="E20" s="29" t="s">
        <v>110</v>
      </c>
      <c r="F20" s="29" t="s">
        <v>85</v>
      </c>
      <c r="G20" s="29" t="s">
        <v>184</v>
      </c>
      <c r="H20" s="29" t="s">
        <v>87</v>
      </c>
      <c r="I20" s="30">
        <v>18</v>
      </c>
      <c r="J20" s="29" t="s">
        <v>88</v>
      </c>
      <c r="K20" s="9" t="s">
        <v>89</v>
      </c>
      <c r="L20" s="29" t="s">
        <v>90</v>
      </c>
      <c r="M20" s="9" t="s">
        <v>91</v>
      </c>
      <c r="N20" s="30">
        <v>234748</v>
      </c>
      <c r="O20" s="29" t="s">
        <v>87</v>
      </c>
      <c r="P20" s="29" t="s">
        <v>92</v>
      </c>
      <c r="Q20" s="29" t="s">
        <v>93</v>
      </c>
      <c r="R20" s="29" t="s">
        <v>112</v>
      </c>
      <c r="S20" s="29" t="s">
        <v>113</v>
      </c>
      <c r="T20" s="29" t="s">
        <v>96</v>
      </c>
      <c r="U20" s="29" t="s">
        <v>97</v>
      </c>
      <c r="W20" s="29" t="s">
        <v>98</v>
      </c>
      <c r="X20" s="29" t="s">
        <v>99</v>
      </c>
      <c r="Y20" s="29" t="s">
        <v>87</v>
      </c>
      <c r="Z20" s="29" t="s">
        <v>87</v>
      </c>
      <c r="AA20" s="29" t="s">
        <v>87</v>
      </c>
      <c r="AB20" s="29" t="s">
        <v>87</v>
      </c>
      <c r="AC20" s="29" t="s">
        <v>87</v>
      </c>
      <c r="AD20" s="29" t="s">
        <v>87</v>
      </c>
      <c r="AE20" s="29" t="s">
        <v>87</v>
      </c>
      <c r="AF20" s="29" t="s">
        <v>87</v>
      </c>
      <c r="AG20" s="29" t="s">
        <v>87</v>
      </c>
      <c r="AH20" s="29" t="s">
        <v>87</v>
      </c>
      <c r="AI20" s="29" t="s">
        <v>87</v>
      </c>
      <c r="AJ20" s="29" t="s">
        <v>87</v>
      </c>
      <c r="AK20" s="29" t="s">
        <v>87</v>
      </c>
      <c r="AL20" s="29" t="s">
        <v>87</v>
      </c>
      <c r="AM20" s="29" t="s">
        <v>87</v>
      </c>
      <c r="AN20" s="29" t="s">
        <v>87</v>
      </c>
      <c r="AO20" s="29" t="s">
        <v>87</v>
      </c>
      <c r="AP20" s="29" t="s">
        <v>87</v>
      </c>
      <c r="AQ20" s="29" t="s">
        <v>87</v>
      </c>
      <c r="AR20" s="29" t="s">
        <v>87</v>
      </c>
      <c r="AS20" s="29" t="s">
        <v>87</v>
      </c>
      <c r="AT20" s="29" t="s">
        <v>87</v>
      </c>
      <c r="AU20" s="29" t="s">
        <v>87</v>
      </c>
      <c r="AV20" s="29" t="s">
        <v>87</v>
      </c>
      <c r="AW20" s="29" t="s">
        <v>87</v>
      </c>
      <c r="AX20" s="29" t="s">
        <v>87</v>
      </c>
      <c r="AY20" s="29" t="s">
        <v>87</v>
      </c>
      <c r="AZ20" s="29" t="s">
        <v>87</v>
      </c>
      <c r="BA20" s="29" t="s">
        <v>90</v>
      </c>
      <c r="BB20" s="29" t="s">
        <v>87</v>
      </c>
      <c r="BC20" s="29" t="s">
        <v>87</v>
      </c>
      <c r="BD20" s="29" t="s">
        <v>87</v>
      </c>
      <c r="BE20" s="29" t="s">
        <v>87</v>
      </c>
      <c r="BF20" s="29" t="s">
        <v>100</v>
      </c>
      <c r="BG20" s="29" t="s">
        <v>90</v>
      </c>
      <c r="BH20" s="29" t="s">
        <v>120</v>
      </c>
      <c r="BI20" s="29" t="s">
        <v>114</v>
      </c>
      <c r="BJ20" s="29" t="s">
        <v>103</v>
      </c>
      <c r="BK20" s="29" t="s">
        <v>115</v>
      </c>
      <c r="BL20" s="29" t="s">
        <v>105</v>
      </c>
      <c r="BM20" s="29" t="s">
        <v>185</v>
      </c>
    </row>
    <row r="21" spans="1:65" x14ac:dyDescent="0.25">
      <c r="A21" s="9" t="s">
        <v>186</v>
      </c>
      <c r="B21" s="9" t="s">
        <v>108</v>
      </c>
      <c r="C21" s="9" t="s">
        <v>187</v>
      </c>
      <c r="D21" s="29" t="s">
        <v>83</v>
      </c>
      <c r="E21" s="29" t="s">
        <v>110</v>
      </c>
      <c r="F21" s="29" t="s">
        <v>85</v>
      </c>
      <c r="G21" s="29" t="s">
        <v>188</v>
      </c>
      <c r="H21" s="29" t="s">
        <v>87</v>
      </c>
      <c r="I21" s="30">
        <v>19</v>
      </c>
      <c r="J21" s="29" t="s">
        <v>88</v>
      </c>
      <c r="K21" s="9" t="s">
        <v>89</v>
      </c>
      <c r="L21" s="29" t="s">
        <v>90</v>
      </c>
      <c r="M21" s="9" t="s">
        <v>91</v>
      </c>
      <c r="N21" s="30">
        <v>234748</v>
      </c>
      <c r="O21" s="29" t="s">
        <v>87</v>
      </c>
      <c r="P21" s="29" t="s">
        <v>92</v>
      </c>
      <c r="Q21" s="29" t="s">
        <v>93</v>
      </c>
      <c r="R21" s="29" t="s">
        <v>112</v>
      </c>
      <c r="S21" s="29" t="s">
        <v>113</v>
      </c>
      <c r="T21" s="29" t="s">
        <v>96</v>
      </c>
      <c r="U21" s="29" t="s">
        <v>97</v>
      </c>
      <c r="W21" s="29" t="s">
        <v>98</v>
      </c>
      <c r="X21" s="29" t="s">
        <v>99</v>
      </c>
      <c r="Y21" s="29" t="s">
        <v>87</v>
      </c>
      <c r="Z21" s="29" t="s">
        <v>87</v>
      </c>
      <c r="AA21" s="29" t="s">
        <v>87</v>
      </c>
      <c r="AB21" s="29" t="s">
        <v>87</v>
      </c>
      <c r="AC21" s="29" t="s">
        <v>87</v>
      </c>
      <c r="AD21" s="29" t="s">
        <v>87</v>
      </c>
      <c r="AE21" s="29" t="s">
        <v>87</v>
      </c>
      <c r="AF21" s="29" t="s">
        <v>87</v>
      </c>
      <c r="AG21" s="29" t="s">
        <v>87</v>
      </c>
      <c r="AH21" s="29" t="s">
        <v>87</v>
      </c>
      <c r="AI21" s="29" t="s">
        <v>87</v>
      </c>
      <c r="AJ21" s="29" t="s">
        <v>87</v>
      </c>
      <c r="AK21" s="29" t="s">
        <v>87</v>
      </c>
      <c r="AL21" s="29" t="s">
        <v>87</v>
      </c>
      <c r="AM21" s="29" t="s">
        <v>87</v>
      </c>
      <c r="AN21" s="29" t="s">
        <v>87</v>
      </c>
      <c r="AO21" s="29" t="s">
        <v>87</v>
      </c>
      <c r="AP21" s="29" t="s">
        <v>87</v>
      </c>
      <c r="AQ21" s="29" t="s">
        <v>87</v>
      </c>
      <c r="AR21" s="29" t="s">
        <v>87</v>
      </c>
      <c r="AS21" s="29" t="s">
        <v>87</v>
      </c>
      <c r="AT21" s="29" t="s">
        <v>87</v>
      </c>
      <c r="AU21" s="29" t="s">
        <v>87</v>
      </c>
      <c r="AV21" s="29" t="s">
        <v>87</v>
      </c>
      <c r="AW21" s="29" t="s">
        <v>87</v>
      </c>
      <c r="AX21" s="29" t="s">
        <v>87</v>
      </c>
      <c r="AY21" s="29" t="s">
        <v>87</v>
      </c>
      <c r="AZ21" s="29" t="s">
        <v>87</v>
      </c>
      <c r="BA21" s="29" t="s">
        <v>90</v>
      </c>
      <c r="BB21" s="29" t="s">
        <v>87</v>
      </c>
      <c r="BC21" s="29" t="s">
        <v>87</v>
      </c>
      <c r="BD21" s="29" t="s">
        <v>87</v>
      </c>
      <c r="BE21" s="29" t="s">
        <v>87</v>
      </c>
      <c r="BF21" s="29" t="s">
        <v>100</v>
      </c>
      <c r="BG21" s="29" t="s">
        <v>90</v>
      </c>
      <c r="BH21" s="29" t="s">
        <v>120</v>
      </c>
      <c r="BI21" s="29" t="s">
        <v>114</v>
      </c>
      <c r="BJ21" s="29" t="s">
        <v>103</v>
      </c>
      <c r="BK21" s="29" t="s">
        <v>115</v>
      </c>
      <c r="BL21" s="29" t="s">
        <v>105</v>
      </c>
      <c r="BM21" s="29" t="s">
        <v>189</v>
      </c>
    </row>
    <row r="22" spans="1:65" x14ac:dyDescent="0.25">
      <c r="A22" s="9" t="s">
        <v>190</v>
      </c>
      <c r="B22" s="9" t="s">
        <v>108</v>
      </c>
      <c r="C22" s="9" t="s">
        <v>191</v>
      </c>
      <c r="D22" s="29" t="s">
        <v>83</v>
      </c>
      <c r="E22" s="29" t="s">
        <v>110</v>
      </c>
      <c r="F22" s="29" t="s">
        <v>85</v>
      </c>
      <c r="G22" s="29" t="s">
        <v>192</v>
      </c>
      <c r="H22" s="29" t="s">
        <v>87</v>
      </c>
      <c r="I22" s="30">
        <v>20</v>
      </c>
      <c r="J22" s="29" t="s">
        <v>88</v>
      </c>
      <c r="K22" s="9" t="s">
        <v>89</v>
      </c>
      <c r="L22" s="29" t="s">
        <v>90</v>
      </c>
      <c r="M22" s="9" t="s">
        <v>91</v>
      </c>
      <c r="N22" s="30">
        <v>234748</v>
      </c>
      <c r="O22" s="29" t="s">
        <v>87</v>
      </c>
      <c r="P22" s="29" t="s">
        <v>92</v>
      </c>
      <c r="Q22" s="29" t="s">
        <v>93</v>
      </c>
      <c r="R22" s="29" t="s">
        <v>112</v>
      </c>
      <c r="S22" s="29" t="s">
        <v>113</v>
      </c>
      <c r="T22" s="29" t="s">
        <v>96</v>
      </c>
      <c r="U22" s="29" t="s">
        <v>97</v>
      </c>
      <c r="W22" s="29" t="s">
        <v>98</v>
      </c>
      <c r="X22" s="29" t="s">
        <v>99</v>
      </c>
      <c r="Y22" s="29" t="s">
        <v>87</v>
      </c>
      <c r="Z22" s="29" t="s">
        <v>87</v>
      </c>
      <c r="AA22" s="29" t="s">
        <v>87</v>
      </c>
      <c r="AB22" s="29" t="s">
        <v>87</v>
      </c>
      <c r="AC22" s="29" t="s">
        <v>87</v>
      </c>
      <c r="AD22" s="29" t="s">
        <v>87</v>
      </c>
      <c r="AE22" s="29" t="s">
        <v>87</v>
      </c>
      <c r="AF22" s="29" t="s">
        <v>87</v>
      </c>
      <c r="AG22" s="29" t="s">
        <v>87</v>
      </c>
      <c r="AH22" s="29" t="s">
        <v>87</v>
      </c>
      <c r="AI22" s="29" t="s">
        <v>87</v>
      </c>
      <c r="AJ22" s="29" t="s">
        <v>87</v>
      </c>
      <c r="AK22" s="29" t="s">
        <v>87</v>
      </c>
      <c r="AL22" s="29" t="s">
        <v>87</v>
      </c>
      <c r="AM22" s="29" t="s">
        <v>87</v>
      </c>
      <c r="AN22" s="29" t="s">
        <v>87</v>
      </c>
      <c r="AO22" s="29" t="s">
        <v>87</v>
      </c>
      <c r="AP22" s="29" t="s">
        <v>87</v>
      </c>
      <c r="AQ22" s="29" t="s">
        <v>87</v>
      </c>
      <c r="AR22" s="29" t="s">
        <v>87</v>
      </c>
      <c r="AS22" s="29" t="s">
        <v>87</v>
      </c>
      <c r="AT22" s="29" t="s">
        <v>87</v>
      </c>
      <c r="AU22" s="29" t="s">
        <v>87</v>
      </c>
      <c r="AV22" s="29" t="s">
        <v>87</v>
      </c>
      <c r="AW22" s="29" t="s">
        <v>87</v>
      </c>
      <c r="AX22" s="29" t="s">
        <v>87</v>
      </c>
      <c r="AY22" s="29" t="s">
        <v>87</v>
      </c>
      <c r="AZ22" s="29" t="s">
        <v>87</v>
      </c>
      <c r="BA22" s="29" t="s">
        <v>90</v>
      </c>
      <c r="BB22" s="29" t="s">
        <v>87</v>
      </c>
      <c r="BC22" s="29" t="s">
        <v>87</v>
      </c>
      <c r="BD22" s="29" t="s">
        <v>87</v>
      </c>
      <c r="BE22" s="29" t="s">
        <v>87</v>
      </c>
      <c r="BF22" s="29" t="s">
        <v>100</v>
      </c>
      <c r="BG22" s="29" t="s">
        <v>90</v>
      </c>
      <c r="BH22" s="29" t="s">
        <v>120</v>
      </c>
      <c r="BI22" s="29" t="s">
        <v>114</v>
      </c>
      <c r="BJ22" s="29" t="s">
        <v>103</v>
      </c>
      <c r="BK22" s="29" t="s">
        <v>115</v>
      </c>
      <c r="BL22" s="29" t="s">
        <v>105</v>
      </c>
      <c r="BM22" s="29" t="s">
        <v>193</v>
      </c>
    </row>
    <row r="23" spans="1:65" x14ac:dyDescent="0.25">
      <c r="A23" s="9" t="s">
        <v>194</v>
      </c>
      <c r="B23" s="9" t="s">
        <v>108</v>
      </c>
      <c r="C23" s="9" t="s">
        <v>195</v>
      </c>
      <c r="D23" s="29" t="s">
        <v>83</v>
      </c>
      <c r="E23" s="29" t="s">
        <v>110</v>
      </c>
      <c r="F23" s="29" t="s">
        <v>85</v>
      </c>
      <c r="G23" s="29" t="s">
        <v>196</v>
      </c>
      <c r="H23" s="29" t="s">
        <v>87</v>
      </c>
      <c r="I23" s="30">
        <v>21</v>
      </c>
      <c r="J23" s="29" t="s">
        <v>88</v>
      </c>
      <c r="K23" s="9" t="s">
        <v>89</v>
      </c>
      <c r="L23" s="29" t="s">
        <v>90</v>
      </c>
      <c r="M23" s="9" t="s">
        <v>91</v>
      </c>
      <c r="N23" s="30">
        <v>234748</v>
      </c>
      <c r="O23" s="29" t="s">
        <v>87</v>
      </c>
      <c r="P23" s="29" t="s">
        <v>92</v>
      </c>
      <c r="Q23" s="29" t="s">
        <v>93</v>
      </c>
      <c r="R23" s="29" t="s">
        <v>112</v>
      </c>
      <c r="S23" s="29" t="s">
        <v>113</v>
      </c>
      <c r="T23" s="29" t="s">
        <v>96</v>
      </c>
      <c r="U23" s="29" t="s">
        <v>97</v>
      </c>
      <c r="W23" s="29" t="s">
        <v>98</v>
      </c>
      <c r="X23" s="29" t="s">
        <v>99</v>
      </c>
      <c r="Y23" s="29" t="s">
        <v>87</v>
      </c>
      <c r="Z23" s="29" t="s">
        <v>87</v>
      </c>
      <c r="AA23" s="29" t="s">
        <v>87</v>
      </c>
      <c r="AB23" s="29" t="s">
        <v>87</v>
      </c>
      <c r="AC23" s="29" t="s">
        <v>87</v>
      </c>
      <c r="AD23" s="29" t="s">
        <v>87</v>
      </c>
      <c r="AE23" s="29" t="s">
        <v>87</v>
      </c>
      <c r="AF23" s="29" t="s">
        <v>87</v>
      </c>
      <c r="AG23" s="29" t="s">
        <v>87</v>
      </c>
      <c r="AH23" s="29" t="s">
        <v>87</v>
      </c>
      <c r="AI23" s="29" t="s">
        <v>87</v>
      </c>
      <c r="AJ23" s="29" t="s">
        <v>87</v>
      </c>
      <c r="AK23" s="29" t="s">
        <v>87</v>
      </c>
      <c r="AL23" s="29" t="s">
        <v>87</v>
      </c>
      <c r="AM23" s="29" t="s">
        <v>87</v>
      </c>
      <c r="AN23" s="29" t="s">
        <v>87</v>
      </c>
      <c r="AO23" s="29" t="s">
        <v>87</v>
      </c>
      <c r="AP23" s="29" t="s">
        <v>87</v>
      </c>
      <c r="AQ23" s="29" t="s">
        <v>87</v>
      </c>
      <c r="AR23" s="29" t="s">
        <v>87</v>
      </c>
      <c r="AS23" s="29" t="s">
        <v>87</v>
      </c>
      <c r="AT23" s="29" t="s">
        <v>87</v>
      </c>
      <c r="AU23" s="29" t="s">
        <v>87</v>
      </c>
      <c r="AV23" s="29" t="s">
        <v>87</v>
      </c>
      <c r="AW23" s="29" t="s">
        <v>87</v>
      </c>
      <c r="AX23" s="29" t="s">
        <v>87</v>
      </c>
      <c r="AY23" s="29" t="s">
        <v>87</v>
      </c>
      <c r="AZ23" s="29" t="s">
        <v>87</v>
      </c>
      <c r="BA23" s="29" t="s">
        <v>90</v>
      </c>
      <c r="BB23" s="29" t="s">
        <v>87</v>
      </c>
      <c r="BC23" s="29" t="s">
        <v>87</v>
      </c>
      <c r="BD23" s="29" t="s">
        <v>87</v>
      </c>
      <c r="BE23" s="29" t="s">
        <v>87</v>
      </c>
      <c r="BF23" s="29" t="s">
        <v>100</v>
      </c>
      <c r="BG23" s="29" t="s">
        <v>90</v>
      </c>
      <c r="BH23" s="29" t="s">
        <v>120</v>
      </c>
      <c r="BI23" s="29" t="s">
        <v>114</v>
      </c>
      <c r="BJ23" s="29" t="s">
        <v>103</v>
      </c>
      <c r="BK23" s="29" t="s">
        <v>115</v>
      </c>
      <c r="BL23" s="29" t="s">
        <v>105</v>
      </c>
      <c r="BM23" s="29" t="s">
        <v>197</v>
      </c>
    </row>
    <row r="24" spans="1:65" x14ac:dyDescent="0.25">
      <c r="A24" s="9" t="s">
        <v>198</v>
      </c>
      <c r="B24" s="9" t="s">
        <v>108</v>
      </c>
      <c r="C24" s="9" t="s">
        <v>199</v>
      </c>
      <c r="D24" s="29" t="s">
        <v>83</v>
      </c>
      <c r="E24" s="29" t="s">
        <v>110</v>
      </c>
      <c r="F24" s="29" t="s">
        <v>85</v>
      </c>
      <c r="G24" s="29" t="s">
        <v>200</v>
      </c>
      <c r="H24" s="29" t="s">
        <v>87</v>
      </c>
      <c r="I24" s="30">
        <v>22</v>
      </c>
      <c r="J24" s="29" t="s">
        <v>88</v>
      </c>
      <c r="K24" s="9" t="s">
        <v>89</v>
      </c>
      <c r="L24" s="29" t="s">
        <v>90</v>
      </c>
      <c r="M24" s="9" t="s">
        <v>91</v>
      </c>
      <c r="N24" s="30">
        <v>234748</v>
      </c>
      <c r="O24" s="29" t="s">
        <v>87</v>
      </c>
      <c r="P24" s="29" t="s">
        <v>92</v>
      </c>
      <c r="Q24" s="29" t="s">
        <v>93</v>
      </c>
      <c r="R24" s="29" t="s">
        <v>112</v>
      </c>
      <c r="S24" s="29" t="s">
        <v>113</v>
      </c>
      <c r="T24" s="29" t="s">
        <v>96</v>
      </c>
      <c r="U24" s="29" t="s">
        <v>97</v>
      </c>
      <c r="W24" s="29" t="s">
        <v>98</v>
      </c>
      <c r="X24" s="29" t="s">
        <v>99</v>
      </c>
      <c r="Y24" s="29" t="s">
        <v>87</v>
      </c>
      <c r="Z24" s="29" t="s">
        <v>87</v>
      </c>
      <c r="AA24" s="29" t="s">
        <v>87</v>
      </c>
      <c r="AB24" s="29" t="s">
        <v>87</v>
      </c>
      <c r="AC24" s="29" t="s">
        <v>87</v>
      </c>
      <c r="AD24" s="29" t="s">
        <v>87</v>
      </c>
      <c r="AE24" s="29" t="s">
        <v>87</v>
      </c>
      <c r="AF24" s="29" t="s">
        <v>87</v>
      </c>
      <c r="AG24" s="29" t="s">
        <v>87</v>
      </c>
      <c r="AH24" s="29" t="s">
        <v>87</v>
      </c>
      <c r="AI24" s="29" t="s">
        <v>87</v>
      </c>
      <c r="AJ24" s="29" t="s">
        <v>87</v>
      </c>
      <c r="AK24" s="29" t="s">
        <v>87</v>
      </c>
      <c r="AL24" s="29" t="s">
        <v>87</v>
      </c>
      <c r="AM24" s="29" t="s">
        <v>87</v>
      </c>
      <c r="AN24" s="29" t="s">
        <v>87</v>
      </c>
      <c r="AO24" s="29" t="s">
        <v>87</v>
      </c>
      <c r="AP24" s="29" t="s">
        <v>87</v>
      </c>
      <c r="AQ24" s="29" t="s">
        <v>87</v>
      </c>
      <c r="AR24" s="29" t="s">
        <v>87</v>
      </c>
      <c r="AS24" s="29" t="s">
        <v>87</v>
      </c>
      <c r="AT24" s="29" t="s">
        <v>87</v>
      </c>
      <c r="AU24" s="29" t="s">
        <v>87</v>
      </c>
      <c r="AV24" s="29" t="s">
        <v>87</v>
      </c>
      <c r="AW24" s="29" t="s">
        <v>87</v>
      </c>
      <c r="AX24" s="29" t="s">
        <v>87</v>
      </c>
      <c r="AY24" s="29" t="s">
        <v>87</v>
      </c>
      <c r="AZ24" s="29" t="s">
        <v>87</v>
      </c>
      <c r="BA24" s="29" t="s">
        <v>90</v>
      </c>
      <c r="BB24" s="29" t="s">
        <v>87</v>
      </c>
      <c r="BC24" s="29" t="s">
        <v>87</v>
      </c>
      <c r="BD24" s="29" t="s">
        <v>87</v>
      </c>
      <c r="BE24" s="29" t="s">
        <v>87</v>
      </c>
      <c r="BF24" s="29" t="s">
        <v>100</v>
      </c>
      <c r="BG24" s="29" t="s">
        <v>90</v>
      </c>
      <c r="BH24" s="29" t="s">
        <v>120</v>
      </c>
      <c r="BI24" s="29" t="s">
        <v>114</v>
      </c>
      <c r="BJ24" s="29" t="s">
        <v>103</v>
      </c>
      <c r="BK24" s="29" t="s">
        <v>115</v>
      </c>
      <c r="BL24" s="29" t="s">
        <v>105</v>
      </c>
      <c r="BM24" s="29" t="s">
        <v>201</v>
      </c>
    </row>
    <row r="25" spans="1:65" x14ac:dyDescent="0.25">
      <c r="A25" s="9" t="s">
        <v>202</v>
      </c>
      <c r="B25" s="9" t="s">
        <v>108</v>
      </c>
      <c r="C25" s="9" t="s">
        <v>203</v>
      </c>
      <c r="D25" s="29" t="s">
        <v>83</v>
      </c>
      <c r="E25" s="29" t="s">
        <v>110</v>
      </c>
      <c r="F25" s="29" t="s">
        <v>85</v>
      </c>
      <c r="G25" s="29" t="s">
        <v>204</v>
      </c>
      <c r="H25" s="29" t="s">
        <v>87</v>
      </c>
      <c r="I25" s="30">
        <v>23</v>
      </c>
      <c r="J25" s="29" t="s">
        <v>88</v>
      </c>
      <c r="K25" s="9" t="s">
        <v>89</v>
      </c>
      <c r="L25" s="29" t="s">
        <v>90</v>
      </c>
      <c r="M25" s="9" t="s">
        <v>91</v>
      </c>
      <c r="N25" s="30">
        <v>234748</v>
      </c>
      <c r="O25" s="29" t="s">
        <v>87</v>
      </c>
      <c r="P25" s="29" t="s">
        <v>92</v>
      </c>
      <c r="Q25" s="29" t="s">
        <v>93</v>
      </c>
      <c r="R25" s="29" t="s">
        <v>112</v>
      </c>
      <c r="S25" s="29" t="s">
        <v>113</v>
      </c>
      <c r="T25" s="29" t="s">
        <v>96</v>
      </c>
      <c r="U25" s="29" t="s">
        <v>97</v>
      </c>
      <c r="W25" s="29" t="s">
        <v>98</v>
      </c>
      <c r="X25" s="29" t="s">
        <v>99</v>
      </c>
      <c r="Y25" s="29" t="s">
        <v>87</v>
      </c>
      <c r="Z25" s="29" t="s">
        <v>87</v>
      </c>
      <c r="AA25" s="29" t="s">
        <v>87</v>
      </c>
      <c r="AB25" s="29" t="s">
        <v>87</v>
      </c>
      <c r="AC25" s="29" t="s">
        <v>87</v>
      </c>
      <c r="AD25" s="29" t="s">
        <v>87</v>
      </c>
      <c r="AE25" s="29" t="s">
        <v>87</v>
      </c>
      <c r="AF25" s="29" t="s">
        <v>87</v>
      </c>
      <c r="AG25" s="29" t="s">
        <v>87</v>
      </c>
      <c r="AH25" s="29" t="s">
        <v>87</v>
      </c>
      <c r="AI25" s="29" t="s">
        <v>87</v>
      </c>
      <c r="AJ25" s="29" t="s">
        <v>87</v>
      </c>
      <c r="AK25" s="29" t="s">
        <v>87</v>
      </c>
      <c r="AL25" s="29" t="s">
        <v>87</v>
      </c>
      <c r="AM25" s="29" t="s">
        <v>87</v>
      </c>
      <c r="AN25" s="29" t="s">
        <v>87</v>
      </c>
      <c r="AO25" s="29" t="s">
        <v>87</v>
      </c>
      <c r="AP25" s="29" t="s">
        <v>87</v>
      </c>
      <c r="AQ25" s="29" t="s">
        <v>87</v>
      </c>
      <c r="AR25" s="29" t="s">
        <v>87</v>
      </c>
      <c r="AS25" s="29" t="s">
        <v>87</v>
      </c>
      <c r="AT25" s="29" t="s">
        <v>87</v>
      </c>
      <c r="AU25" s="29" t="s">
        <v>87</v>
      </c>
      <c r="AV25" s="29" t="s">
        <v>87</v>
      </c>
      <c r="AW25" s="29" t="s">
        <v>87</v>
      </c>
      <c r="AX25" s="29" t="s">
        <v>87</v>
      </c>
      <c r="AY25" s="29" t="s">
        <v>87</v>
      </c>
      <c r="AZ25" s="29" t="s">
        <v>87</v>
      </c>
      <c r="BA25" s="29" t="s">
        <v>90</v>
      </c>
      <c r="BB25" s="29" t="s">
        <v>87</v>
      </c>
      <c r="BC25" s="29" t="s">
        <v>87</v>
      </c>
      <c r="BD25" s="29" t="s">
        <v>87</v>
      </c>
      <c r="BE25" s="29" t="s">
        <v>87</v>
      </c>
      <c r="BF25" s="29" t="s">
        <v>100</v>
      </c>
      <c r="BG25" s="29" t="s">
        <v>90</v>
      </c>
      <c r="BH25" s="29" t="s">
        <v>120</v>
      </c>
      <c r="BI25" s="29" t="s">
        <v>114</v>
      </c>
      <c r="BJ25" s="29" t="s">
        <v>103</v>
      </c>
      <c r="BK25" s="29" t="s">
        <v>115</v>
      </c>
      <c r="BL25" s="29" t="s">
        <v>105</v>
      </c>
      <c r="BM25" s="29" t="s">
        <v>205</v>
      </c>
    </row>
    <row r="26" spans="1:65" x14ac:dyDescent="0.25">
      <c r="A26" s="9" t="s">
        <v>206</v>
      </c>
      <c r="B26" s="9" t="s">
        <v>108</v>
      </c>
      <c r="C26" s="9" t="s">
        <v>207</v>
      </c>
      <c r="D26" s="29" t="s">
        <v>83</v>
      </c>
      <c r="E26" s="29" t="s">
        <v>110</v>
      </c>
      <c r="F26" s="29" t="s">
        <v>85</v>
      </c>
      <c r="G26" s="29" t="s">
        <v>208</v>
      </c>
      <c r="H26" s="29" t="s">
        <v>87</v>
      </c>
      <c r="I26" s="30">
        <v>24</v>
      </c>
      <c r="J26" s="29" t="s">
        <v>88</v>
      </c>
      <c r="K26" s="9" t="s">
        <v>89</v>
      </c>
      <c r="L26" s="29" t="s">
        <v>90</v>
      </c>
      <c r="M26" s="9" t="s">
        <v>91</v>
      </c>
      <c r="N26" s="30">
        <v>234748</v>
      </c>
      <c r="O26" s="29" t="s">
        <v>87</v>
      </c>
      <c r="P26" s="29" t="s">
        <v>92</v>
      </c>
      <c r="Q26" s="29" t="s">
        <v>93</v>
      </c>
      <c r="R26" s="29" t="s">
        <v>112</v>
      </c>
      <c r="S26" s="29" t="s">
        <v>113</v>
      </c>
      <c r="T26" s="29" t="s">
        <v>96</v>
      </c>
      <c r="U26" s="29" t="s">
        <v>97</v>
      </c>
      <c r="W26" s="29" t="s">
        <v>98</v>
      </c>
      <c r="X26" s="29" t="s">
        <v>99</v>
      </c>
      <c r="Y26" s="29" t="s">
        <v>87</v>
      </c>
      <c r="Z26" s="29" t="s">
        <v>87</v>
      </c>
      <c r="AA26" s="29" t="s">
        <v>87</v>
      </c>
      <c r="AB26" s="29" t="s">
        <v>87</v>
      </c>
      <c r="AC26" s="29" t="s">
        <v>87</v>
      </c>
      <c r="AD26" s="29" t="s">
        <v>87</v>
      </c>
      <c r="AE26" s="29" t="s">
        <v>87</v>
      </c>
      <c r="AF26" s="29" t="s">
        <v>87</v>
      </c>
      <c r="AG26" s="29" t="s">
        <v>87</v>
      </c>
      <c r="AH26" s="29" t="s">
        <v>87</v>
      </c>
      <c r="AI26" s="29" t="s">
        <v>87</v>
      </c>
      <c r="AJ26" s="29" t="s">
        <v>87</v>
      </c>
      <c r="AK26" s="29" t="s">
        <v>87</v>
      </c>
      <c r="AL26" s="29" t="s">
        <v>87</v>
      </c>
      <c r="AM26" s="29" t="s">
        <v>87</v>
      </c>
      <c r="AN26" s="29" t="s">
        <v>87</v>
      </c>
      <c r="AO26" s="29" t="s">
        <v>87</v>
      </c>
      <c r="AP26" s="29" t="s">
        <v>87</v>
      </c>
      <c r="AQ26" s="29" t="s">
        <v>87</v>
      </c>
      <c r="AR26" s="29" t="s">
        <v>87</v>
      </c>
      <c r="AS26" s="29" t="s">
        <v>87</v>
      </c>
      <c r="AT26" s="29" t="s">
        <v>87</v>
      </c>
      <c r="AU26" s="29" t="s">
        <v>87</v>
      </c>
      <c r="AV26" s="29" t="s">
        <v>87</v>
      </c>
      <c r="AW26" s="29" t="s">
        <v>87</v>
      </c>
      <c r="AX26" s="29" t="s">
        <v>87</v>
      </c>
      <c r="AY26" s="29" t="s">
        <v>87</v>
      </c>
      <c r="AZ26" s="29" t="s">
        <v>87</v>
      </c>
      <c r="BA26" s="29" t="s">
        <v>90</v>
      </c>
      <c r="BB26" s="29" t="s">
        <v>87</v>
      </c>
      <c r="BC26" s="29" t="s">
        <v>87</v>
      </c>
      <c r="BD26" s="29" t="s">
        <v>87</v>
      </c>
      <c r="BE26" s="29" t="s">
        <v>87</v>
      </c>
      <c r="BF26" s="29" t="s">
        <v>100</v>
      </c>
      <c r="BG26" s="29" t="s">
        <v>90</v>
      </c>
      <c r="BH26" s="29" t="s">
        <v>120</v>
      </c>
      <c r="BI26" s="29" t="s">
        <v>114</v>
      </c>
      <c r="BJ26" s="29" t="s">
        <v>103</v>
      </c>
      <c r="BK26" s="29" t="s">
        <v>115</v>
      </c>
      <c r="BL26" s="29" t="s">
        <v>105</v>
      </c>
      <c r="BM26" s="29" t="s">
        <v>209</v>
      </c>
    </row>
    <row r="27" spans="1:65" x14ac:dyDescent="0.25">
      <c r="A27" s="9" t="s">
        <v>210</v>
      </c>
      <c r="B27" s="9" t="s">
        <v>108</v>
      </c>
      <c r="C27" s="9" t="s">
        <v>211</v>
      </c>
      <c r="D27" s="29" t="s">
        <v>83</v>
      </c>
      <c r="E27" s="29" t="s">
        <v>110</v>
      </c>
      <c r="F27" s="29" t="s">
        <v>85</v>
      </c>
      <c r="G27" s="29" t="s">
        <v>212</v>
      </c>
      <c r="H27" s="29" t="s">
        <v>87</v>
      </c>
      <c r="I27" s="30">
        <v>25</v>
      </c>
      <c r="J27" s="29" t="s">
        <v>88</v>
      </c>
      <c r="K27" s="9" t="s">
        <v>89</v>
      </c>
      <c r="L27" s="29" t="s">
        <v>90</v>
      </c>
      <c r="M27" s="9" t="s">
        <v>91</v>
      </c>
      <c r="N27" s="30">
        <v>234748</v>
      </c>
      <c r="O27" s="29" t="s">
        <v>87</v>
      </c>
      <c r="P27" s="29" t="s">
        <v>92</v>
      </c>
      <c r="Q27" s="29" t="s">
        <v>93</v>
      </c>
      <c r="R27" s="29" t="s">
        <v>112</v>
      </c>
      <c r="S27" s="29" t="s">
        <v>113</v>
      </c>
      <c r="T27" s="29" t="s">
        <v>96</v>
      </c>
      <c r="U27" s="29" t="s">
        <v>97</v>
      </c>
      <c r="W27" s="29" t="s">
        <v>98</v>
      </c>
      <c r="X27" s="29" t="s">
        <v>99</v>
      </c>
      <c r="Y27" s="29" t="s">
        <v>87</v>
      </c>
      <c r="Z27" s="29" t="s">
        <v>87</v>
      </c>
      <c r="AA27" s="29" t="s">
        <v>87</v>
      </c>
      <c r="AB27" s="29" t="s">
        <v>87</v>
      </c>
      <c r="AC27" s="29" t="s">
        <v>87</v>
      </c>
      <c r="AD27" s="29" t="s">
        <v>87</v>
      </c>
      <c r="AE27" s="29" t="s">
        <v>87</v>
      </c>
      <c r="AF27" s="29" t="s">
        <v>87</v>
      </c>
      <c r="AG27" s="29" t="s">
        <v>87</v>
      </c>
      <c r="AH27" s="29" t="s">
        <v>87</v>
      </c>
      <c r="AI27" s="29" t="s">
        <v>87</v>
      </c>
      <c r="AJ27" s="29" t="s">
        <v>87</v>
      </c>
      <c r="AK27" s="29" t="s">
        <v>87</v>
      </c>
      <c r="AL27" s="29" t="s">
        <v>87</v>
      </c>
      <c r="AM27" s="29" t="s">
        <v>87</v>
      </c>
      <c r="AN27" s="29" t="s">
        <v>87</v>
      </c>
      <c r="AO27" s="29" t="s">
        <v>87</v>
      </c>
      <c r="AP27" s="29" t="s">
        <v>87</v>
      </c>
      <c r="AQ27" s="29" t="s">
        <v>87</v>
      </c>
      <c r="AR27" s="29" t="s">
        <v>87</v>
      </c>
      <c r="AS27" s="29" t="s">
        <v>87</v>
      </c>
      <c r="AT27" s="29" t="s">
        <v>87</v>
      </c>
      <c r="AU27" s="29" t="s">
        <v>87</v>
      </c>
      <c r="AV27" s="29" t="s">
        <v>87</v>
      </c>
      <c r="AW27" s="29" t="s">
        <v>87</v>
      </c>
      <c r="AX27" s="29" t="s">
        <v>87</v>
      </c>
      <c r="AY27" s="29" t="s">
        <v>87</v>
      </c>
      <c r="AZ27" s="29" t="s">
        <v>87</v>
      </c>
      <c r="BA27" s="29" t="s">
        <v>90</v>
      </c>
      <c r="BB27" s="29" t="s">
        <v>87</v>
      </c>
      <c r="BC27" s="29" t="s">
        <v>87</v>
      </c>
      <c r="BD27" s="29" t="s">
        <v>87</v>
      </c>
      <c r="BE27" s="29" t="s">
        <v>87</v>
      </c>
      <c r="BF27" s="29" t="s">
        <v>100</v>
      </c>
      <c r="BG27" s="29" t="s">
        <v>90</v>
      </c>
      <c r="BH27" s="29" t="s">
        <v>120</v>
      </c>
      <c r="BI27" s="29" t="s">
        <v>114</v>
      </c>
      <c r="BJ27" s="29" t="s">
        <v>103</v>
      </c>
      <c r="BK27" s="29" t="s">
        <v>115</v>
      </c>
      <c r="BL27" s="29" t="s">
        <v>105</v>
      </c>
      <c r="BM27" s="29" t="s">
        <v>213</v>
      </c>
    </row>
    <row r="28" spans="1:65" x14ac:dyDescent="0.25">
      <c r="A28" s="9" t="s">
        <v>214</v>
      </c>
      <c r="B28" s="9" t="s">
        <v>108</v>
      </c>
      <c r="C28" s="9" t="s">
        <v>215</v>
      </c>
      <c r="D28" s="29" t="s">
        <v>83</v>
      </c>
      <c r="E28" s="29" t="s">
        <v>110</v>
      </c>
      <c r="F28" s="29" t="s">
        <v>85</v>
      </c>
      <c r="G28" s="29" t="s">
        <v>216</v>
      </c>
      <c r="H28" s="29" t="s">
        <v>87</v>
      </c>
      <c r="I28" s="30">
        <v>26</v>
      </c>
      <c r="J28" s="29" t="s">
        <v>88</v>
      </c>
      <c r="K28" s="9" t="s">
        <v>89</v>
      </c>
      <c r="L28" s="29" t="s">
        <v>90</v>
      </c>
      <c r="M28" s="9" t="s">
        <v>91</v>
      </c>
      <c r="N28" s="30">
        <v>234748</v>
      </c>
      <c r="O28" s="29" t="s">
        <v>87</v>
      </c>
      <c r="P28" s="29" t="s">
        <v>92</v>
      </c>
      <c r="Q28" s="29" t="s">
        <v>93</v>
      </c>
      <c r="R28" s="29" t="s">
        <v>112</v>
      </c>
      <c r="S28" s="29" t="s">
        <v>113</v>
      </c>
      <c r="T28" s="29" t="s">
        <v>96</v>
      </c>
      <c r="U28" s="29" t="s">
        <v>97</v>
      </c>
      <c r="W28" s="29" t="s">
        <v>98</v>
      </c>
      <c r="X28" s="29" t="s">
        <v>99</v>
      </c>
      <c r="Y28" s="29" t="s">
        <v>87</v>
      </c>
      <c r="Z28" s="29" t="s">
        <v>87</v>
      </c>
      <c r="AA28" s="29" t="s">
        <v>87</v>
      </c>
      <c r="AB28" s="29" t="s">
        <v>87</v>
      </c>
      <c r="AC28" s="29" t="s">
        <v>87</v>
      </c>
      <c r="AD28" s="29" t="s">
        <v>87</v>
      </c>
      <c r="AE28" s="29" t="s">
        <v>87</v>
      </c>
      <c r="AF28" s="29" t="s">
        <v>87</v>
      </c>
      <c r="AG28" s="29" t="s">
        <v>87</v>
      </c>
      <c r="AH28" s="29" t="s">
        <v>87</v>
      </c>
      <c r="AI28" s="29" t="s">
        <v>87</v>
      </c>
      <c r="AJ28" s="29" t="s">
        <v>87</v>
      </c>
      <c r="AK28" s="29" t="s">
        <v>87</v>
      </c>
      <c r="AL28" s="29" t="s">
        <v>87</v>
      </c>
      <c r="AM28" s="29" t="s">
        <v>87</v>
      </c>
      <c r="AN28" s="29" t="s">
        <v>87</v>
      </c>
      <c r="AO28" s="29" t="s">
        <v>87</v>
      </c>
      <c r="AP28" s="29" t="s">
        <v>87</v>
      </c>
      <c r="AQ28" s="29" t="s">
        <v>87</v>
      </c>
      <c r="AR28" s="29" t="s">
        <v>87</v>
      </c>
      <c r="AS28" s="29" t="s">
        <v>87</v>
      </c>
      <c r="AT28" s="29" t="s">
        <v>87</v>
      </c>
      <c r="AU28" s="29" t="s">
        <v>87</v>
      </c>
      <c r="AV28" s="29" t="s">
        <v>87</v>
      </c>
      <c r="AW28" s="29" t="s">
        <v>87</v>
      </c>
      <c r="AX28" s="29" t="s">
        <v>87</v>
      </c>
      <c r="AY28" s="29" t="s">
        <v>87</v>
      </c>
      <c r="AZ28" s="29" t="s">
        <v>87</v>
      </c>
      <c r="BA28" s="29" t="s">
        <v>90</v>
      </c>
      <c r="BB28" s="29" t="s">
        <v>87</v>
      </c>
      <c r="BC28" s="29" t="s">
        <v>87</v>
      </c>
      <c r="BD28" s="29" t="s">
        <v>87</v>
      </c>
      <c r="BE28" s="29" t="s">
        <v>87</v>
      </c>
      <c r="BF28" s="29" t="s">
        <v>100</v>
      </c>
      <c r="BG28" s="29" t="s">
        <v>90</v>
      </c>
      <c r="BH28" s="29" t="s">
        <v>120</v>
      </c>
      <c r="BI28" s="29" t="s">
        <v>114</v>
      </c>
      <c r="BJ28" s="29" t="s">
        <v>103</v>
      </c>
      <c r="BK28" s="29" t="s">
        <v>115</v>
      </c>
      <c r="BL28" s="29" t="s">
        <v>105</v>
      </c>
      <c r="BM28" s="29" t="s">
        <v>217</v>
      </c>
    </row>
    <row r="29" spans="1:65" x14ac:dyDescent="0.25">
      <c r="A29" s="9" t="s">
        <v>218</v>
      </c>
      <c r="B29" s="9" t="s">
        <v>108</v>
      </c>
      <c r="C29" s="9" t="s">
        <v>219</v>
      </c>
      <c r="D29" s="29" t="s">
        <v>83</v>
      </c>
      <c r="E29" s="29" t="s">
        <v>110</v>
      </c>
      <c r="F29" s="29" t="s">
        <v>85</v>
      </c>
      <c r="G29" s="29" t="s">
        <v>220</v>
      </c>
      <c r="H29" s="29" t="s">
        <v>87</v>
      </c>
      <c r="I29" s="30">
        <v>27</v>
      </c>
      <c r="J29" s="29" t="s">
        <v>88</v>
      </c>
      <c r="K29" s="9" t="s">
        <v>89</v>
      </c>
      <c r="L29" s="29" t="s">
        <v>90</v>
      </c>
      <c r="M29" s="9" t="s">
        <v>91</v>
      </c>
      <c r="N29" s="30">
        <v>234748</v>
      </c>
      <c r="O29" s="29" t="s">
        <v>87</v>
      </c>
      <c r="P29" s="29" t="s">
        <v>92</v>
      </c>
      <c r="Q29" s="29" t="s">
        <v>93</v>
      </c>
      <c r="R29" s="29" t="s">
        <v>112</v>
      </c>
      <c r="S29" s="29" t="s">
        <v>113</v>
      </c>
      <c r="T29" s="29" t="s">
        <v>96</v>
      </c>
      <c r="U29" s="29" t="s">
        <v>97</v>
      </c>
      <c r="W29" s="29" t="s">
        <v>98</v>
      </c>
      <c r="X29" s="29" t="s">
        <v>99</v>
      </c>
      <c r="Y29" s="29" t="s">
        <v>87</v>
      </c>
      <c r="Z29" s="29" t="s">
        <v>87</v>
      </c>
      <c r="AA29" s="29" t="s">
        <v>87</v>
      </c>
      <c r="AB29" s="29" t="s">
        <v>87</v>
      </c>
      <c r="AC29" s="29" t="s">
        <v>87</v>
      </c>
      <c r="AD29" s="29" t="s">
        <v>87</v>
      </c>
      <c r="AE29" s="29" t="s">
        <v>87</v>
      </c>
      <c r="AF29" s="29" t="s">
        <v>87</v>
      </c>
      <c r="AG29" s="29" t="s">
        <v>87</v>
      </c>
      <c r="AH29" s="29" t="s">
        <v>87</v>
      </c>
      <c r="AI29" s="29" t="s">
        <v>87</v>
      </c>
      <c r="AJ29" s="29" t="s">
        <v>87</v>
      </c>
      <c r="AK29" s="29" t="s">
        <v>87</v>
      </c>
      <c r="AL29" s="29" t="s">
        <v>87</v>
      </c>
      <c r="AM29" s="29" t="s">
        <v>87</v>
      </c>
      <c r="AN29" s="29" t="s">
        <v>87</v>
      </c>
      <c r="AO29" s="29" t="s">
        <v>87</v>
      </c>
      <c r="AP29" s="29" t="s">
        <v>87</v>
      </c>
      <c r="AQ29" s="29" t="s">
        <v>87</v>
      </c>
      <c r="AR29" s="29" t="s">
        <v>87</v>
      </c>
      <c r="AS29" s="29" t="s">
        <v>87</v>
      </c>
      <c r="AT29" s="29" t="s">
        <v>87</v>
      </c>
      <c r="AU29" s="29" t="s">
        <v>87</v>
      </c>
      <c r="AV29" s="29" t="s">
        <v>87</v>
      </c>
      <c r="AW29" s="29" t="s">
        <v>87</v>
      </c>
      <c r="AX29" s="29" t="s">
        <v>87</v>
      </c>
      <c r="AY29" s="29" t="s">
        <v>87</v>
      </c>
      <c r="AZ29" s="29" t="s">
        <v>87</v>
      </c>
      <c r="BA29" s="29" t="s">
        <v>90</v>
      </c>
      <c r="BB29" s="29" t="s">
        <v>87</v>
      </c>
      <c r="BC29" s="29" t="s">
        <v>87</v>
      </c>
      <c r="BD29" s="29" t="s">
        <v>87</v>
      </c>
      <c r="BE29" s="29" t="s">
        <v>87</v>
      </c>
      <c r="BF29" s="29" t="s">
        <v>100</v>
      </c>
      <c r="BG29" s="29" t="s">
        <v>90</v>
      </c>
      <c r="BH29" s="29" t="s">
        <v>120</v>
      </c>
      <c r="BI29" s="29" t="s">
        <v>114</v>
      </c>
      <c r="BJ29" s="29" t="s">
        <v>103</v>
      </c>
      <c r="BK29" s="29" t="s">
        <v>115</v>
      </c>
      <c r="BL29" s="29" t="s">
        <v>105</v>
      </c>
      <c r="BM29" s="29" t="s">
        <v>221</v>
      </c>
    </row>
    <row r="30" spans="1:65" x14ac:dyDescent="0.25">
      <c r="A30" s="9" t="s">
        <v>222</v>
      </c>
      <c r="B30" s="9" t="s">
        <v>108</v>
      </c>
      <c r="C30" s="9" t="s">
        <v>223</v>
      </c>
      <c r="D30" s="29" t="s">
        <v>83</v>
      </c>
      <c r="E30" s="29" t="s">
        <v>110</v>
      </c>
      <c r="F30" s="29" t="s">
        <v>85</v>
      </c>
      <c r="G30" s="29" t="s">
        <v>224</v>
      </c>
      <c r="H30" s="29" t="s">
        <v>87</v>
      </c>
      <c r="I30" s="30">
        <v>28</v>
      </c>
      <c r="J30" s="29" t="s">
        <v>88</v>
      </c>
      <c r="K30" s="9" t="s">
        <v>89</v>
      </c>
      <c r="L30" s="29" t="s">
        <v>90</v>
      </c>
      <c r="M30" s="9" t="s">
        <v>91</v>
      </c>
      <c r="N30" s="30">
        <v>234748</v>
      </c>
      <c r="O30" s="29" t="s">
        <v>87</v>
      </c>
      <c r="P30" s="29" t="s">
        <v>92</v>
      </c>
      <c r="Q30" s="29" t="s">
        <v>93</v>
      </c>
      <c r="R30" s="29" t="s">
        <v>112</v>
      </c>
      <c r="S30" s="29" t="s">
        <v>113</v>
      </c>
      <c r="T30" s="29" t="s">
        <v>96</v>
      </c>
      <c r="U30" s="29" t="s">
        <v>97</v>
      </c>
      <c r="W30" s="29" t="s">
        <v>98</v>
      </c>
      <c r="X30" s="29" t="s">
        <v>99</v>
      </c>
      <c r="Y30" s="29" t="s">
        <v>87</v>
      </c>
      <c r="Z30" s="29" t="s">
        <v>87</v>
      </c>
      <c r="AA30" s="29" t="s">
        <v>87</v>
      </c>
      <c r="AB30" s="29" t="s">
        <v>87</v>
      </c>
      <c r="AC30" s="29" t="s">
        <v>87</v>
      </c>
      <c r="AD30" s="29" t="s">
        <v>87</v>
      </c>
      <c r="AE30" s="29" t="s">
        <v>87</v>
      </c>
      <c r="AF30" s="29" t="s">
        <v>87</v>
      </c>
      <c r="AG30" s="29" t="s">
        <v>87</v>
      </c>
      <c r="AH30" s="29" t="s">
        <v>87</v>
      </c>
      <c r="AI30" s="29" t="s">
        <v>87</v>
      </c>
      <c r="AJ30" s="29" t="s">
        <v>87</v>
      </c>
      <c r="AK30" s="29" t="s">
        <v>87</v>
      </c>
      <c r="AL30" s="29" t="s">
        <v>87</v>
      </c>
      <c r="AM30" s="29" t="s">
        <v>87</v>
      </c>
      <c r="AN30" s="29" t="s">
        <v>87</v>
      </c>
      <c r="AO30" s="29" t="s">
        <v>87</v>
      </c>
      <c r="AP30" s="29" t="s">
        <v>87</v>
      </c>
      <c r="AQ30" s="29" t="s">
        <v>87</v>
      </c>
      <c r="AR30" s="29" t="s">
        <v>87</v>
      </c>
      <c r="AS30" s="29" t="s">
        <v>87</v>
      </c>
      <c r="AT30" s="29" t="s">
        <v>87</v>
      </c>
      <c r="AU30" s="29" t="s">
        <v>87</v>
      </c>
      <c r="AV30" s="29" t="s">
        <v>87</v>
      </c>
      <c r="AW30" s="29" t="s">
        <v>87</v>
      </c>
      <c r="AX30" s="29" t="s">
        <v>87</v>
      </c>
      <c r="AY30" s="29" t="s">
        <v>87</v>
      </c>
      <c r="AZ30" s="29" t="s">
        <v>87</v>
      </c>
      <c r="BA30" s="29" t="s">
        <v>90</v>
      </c>
      <c r="BB30" s="29" t="s">
        <v>87</v>
      </c>
      <c r="BC30" s="29" t="s">
        <v>87</v>
      </c>
      <c r="BD30" s="29" t="s">
        <v>87</v>
      </c>
      <c r="BE30" s="29" t="s">
        <v>87</v>
      </c>
      <c r="BF30" s="29" t="s">
        <v>100</v>
      </c>
      <c r="BG30" s="29" t="s">
        <v>90</v>
      </c>
      <c r="BH30" s="29" t="s">
        <v>120</v>
      </c>
      <c r="BI30" s="29" t="s">
        <v>114</v>
      </c>
      <c r="BJ30" s="29" t="s">
        <v>103</v>
      </c>
      <c r="BK30" s="29" t="s">
        <v>115</v>
      </c>
      <c r="BL30" s="29" t="s">
        <v>105</v>
      </c>
      <c r="BM30" s="29" t="s">
        <v>225</v>
      </c>
    </row>
    <row r="31" spans="1:65" x14ac:dyDescent="0.25">
      <c r="A31" s="9" t="s">
        <v>226</v>
      </c>
      <c r="B31" s="9" t="s">
        <v>108</v>
      </c>
      <c r="C31" s="9" t="s">
        <v>227</v>
      </c>
      <c r="D31" s="29" t="s">
        <v>83</v>
      </c>
      <c r="E31" s="29" t="s">
        <v>110</v>
      </c>
      <c r="F31" s="29" t="s">
        <v>85</v>
      </c>
      <c r="G31" s="29" t="s">
        <v>228</v>
      </c>
      <c r="H31" s="29" t="s">
        <v>87</v>
      </c>
      <c r="I31" s="30">
        <v>29</v>
      </c>
      <c r="J31" s="29" t="s">
        <v>88</v>
      </c>
      <c r="K31" s="9" t="s">
        <v>89</v>
      </c>
      <c r="L31" s="29" t="s">
        <v>90</v>
      </c>
      <c r="M31" s="9" t="s">
        <v>91</v>
      </c>
      <c r="N31" s="30">
        <v>234748</v>
      </c>
      <c r="O31" s="29" t="s">
        <v>87</v>
      </c>
      <c r="P31" s="29" t="s">
        <v>92</v>
      </c>
      <c r="Q31" s="29" t="s">
        <v>93</v>
      </c>
      <c r="R31" s="29" t="s">
        <v>112</v>
      </c>
      <c r="S31" s="29" t="s">
        <v>113</v>
      </c>
      <c r="T31" s="29" t="s">
        <v>96</v>
      </c>
      <c r="U31" s="29" t="s">
        <v>97</v>
      </c>
      <c r="W31" s="29" t="s">
        <v>98</v>
      </c>
      <c r="X31" s="29" t="s">
        <v>99</v>
      </c>
      <c r="Y31" s="29" t="s">
        <v>87</v>
      </c>
      <c r="Z31" s="29" t="s">
        <v>87</v>
      </c>
      <c r="AA31" s="29" t="s">
        <v>87</v>
      </c>
      <c r="AB31" s="29" t="s">
        <v>87</v>
      </c>
      <c r="AC31" s="29" t="s">
        <v>87</v>
      </c>
      <c r="AD31" s="29" t="s">
        <v>87</v>
      </c>
      <c r="AE31" s="29" t="s">
        <v>87</v>
      </c>
      <c r="AF31" s="29" t="s">
        <v>87</v>
      </c>
      <c r="AG31" s="29" t="s">
        <v>87</v>
      </c>
      <c r="AH31" s="29" t="s">
        <v>87</v>
      </c>
      <c r="AI31" s="29" t="s">
        <v>87</v>
      </c>
      <c r="AJ31" s="29" t="s">
        <v>87</v>
      </c>
      <c r="AK31" s="29" t="s">
        <v>87</v>
      </c>
      <c r="AL31" s="29" t="s">
        <v>87</v>
      </c>
      <c r="AM31" s="29" t="s">
        <v>87</v>
      </c>
      <c r="AN31" s="29" t="s">
        <v>87</v>
      </c>
      <c r="AO31" s="29" t="s">
        <v>87</v>
      </c>
      <c r="AP31" s="29" t="s">
        <v>87</v>
      </c>
      <c r="AQ31" s="29" t="s">
        <v>87</v>
      </c>
      <c r="AR31" s="29" t="s">
        <v>87</v>
      </c>
      <c r="AS31" s="29" t="s">
        <v>87</v>
      </c>
      <c r="AT31" s="29" t="s">
        <v>87</v>
      </c>
      <c r="AU31" s="29" t="s">
        <v>87</v>
      </c>
      <c r="AV31" s="29" t="s">
        <v>87</v>
      </c>
      <c r="AW31" s="29" t="s">
        <v>87</v>
      </c>
      <c r="AX31" s="29" t="s">
        <v>87</v>
      </c>
      <c r="AY31" s="29" t="s">
        <v>87</v>
      </c>
      <c r="AZ31" s="29" t="s">
        <v>87</v>
      </c>
      <c r="BA31" s="29" t="s">
        <v>90</v>
      </c>
      <c r="BB31" s="29" t="s">
        <v>87</v>
      </c>
      <c r="BC31" s="29" t="s">
        <v>87</v>
      </c>
      <c r="BD31" s="29" t="s">
        <v>87</v>
      </c>
      <c r="BE31" s="29" t="s">
        <v>87</v>
      </c>
      <c r="BF31" s="29" t="s">
        <v>100</v>
      </c>
      <c r="BG31" s="29" t="s">
        <v>90</v>
      </c>
      <c r="BH31" s="29" t="s">
        <v>120</v>
      </c>
      <c r="BI31" s="29" t="s">
        <v>114</v>
      </c>
      <c r="BJ31" s="29" t="s">
        <v>103</v>
      </c>
      <c r="BK31" s="29" t="s">
        <v>115</v>
      </c>
      <c r="BL31" s="29" t="s">
        <v>105</v>
      </c>
      <c r="BM31" s="29" t="s">
        <v>229</v>
      </c>
    </row>
    <row r="32" spans="1:65" x14ac:dyDescent="0.25">
      <c r="A32" s="9" t="s">
        <v>230</v>
      </c>
      <c r="B32" s="9" t="s">
        <v>108</v>
      </c>
      <c r="C32" s="9" t="s">
        <v>231</v>
      </c>
      <c r="D32" s="29" t="s">
        <v>83</v>
      </c>
      <c r="E32" s="29" t="s">
        <v>110</v>
      </c>
      <c r="F32" s="29" t="s">
        <v>85</v>
      </c>
      <c r="G32" s="29" t="s">
        <v>232</v>
      </c>
      <c r="H32" s="29" t="s">
        <v>87</v>
      </c>
      <c r="I32" s="30">
        <v>30</v>
      </c>
      <c r="J32" s="29" t="s">
        <v>88</v>
      </c>
      <c r="K32" s="9" t="s">
        <v>89</v>
      </c>
      <c r="L32" s="29" t="s">
        <v>90</v>
      </c>
      <c r="M32" s="9" t="s">
        <v>91</v>
      </c>
      <c r="N32" s="30">
        <v>234748</v>
      </c>
      <c r="O32" s="29" t="s">
        <v>87</v>
      </c>
      <c r="P32" s="29" t="s">
        <v>92</v>
      </c>
      <c r="Q32" s="29" t="s">
        <v>93</v>
      </c>
      <c r="R32" s="29" t="s">
        <v>112</v>
      </c>
      <c r="S32" s="29" t="s">
        <v>113</v>
      </c>
      <c r="T32" s="29" t="s">
        <v>96</v>
      </c>
      <c r="U32" s="29" t="s">
        <v>97</v>
      </c>
      <c r="W32" s="29" t="s">
        <v>98</v>
      </c>
      <c r="X32" s="29" t="s">
        <v>99</v>
      </c>
      <c r="Y32" s="29" t="s">
        <v>87</v>
      </c>
      <c r="Z32" s="29" t="s">
        <v>87</v>
      </c>
      <c r="AA32" s="29" t="s">
        <v>87</v>
      </c>
      <c r="AB32" s="29" t="s">
        <v>87</v>
      </c>
      <c r="AC32" s="29" t="s">
        <v>87</v>
      </c>
      <c r="AD32" s="29" t="s">
        <v>87</v>
      </c>
      <c r="AE32" s="29" t="s">
        <v>87</v>
      </c>
      <c r="AF32" s="29" t="s">
        <v>87</v>
      </c>
      <c r="AG32" s="29" t="s">
        <v>87</v>
      </c>
      <c r="AH32" s="29" t="s">
        <v>87</v>
      </c>
      <c r="AI32" s="29" t="s">
        <v>87</v>
      </c>
      <c r="AJ32" s="29" t="s">
        <v>87</v>
      </c>
      <c r="AK32" s="29" t="s">
        <v>87</v>
      </c>
      <c r="AL32" s="29" t="s">
        <v>87</v>
      </c>
      <c r="AM32" s="29" t="s">
        <v>87</v>
      </c>
      <c r="AN32" s="29" t="s">
        <v>87</v>
      </c>
      <c r="AO32" s="29" t="s">
        <v>87</v>
      </c>
      <c r="AP32" s="29" t="s">
        <v>87</v>
      </c>
      <c r="AQ32" s="29" t="s">
        <v>87</v>
      </c>
      <c r="AR32" s="29" t="s">
        <v>87</v>
      </c>
      <c r="AS32" s="29" t="s">
        <v>87</v>
      </c>
      <c r="AT32" s="29" t="s">
        <v>87</v>
      </c>
      <c r="AU32" s="29" t="s">
        <v>87</v>
      </c>
      <c r="AV32" s="29" t="s">
        <v>87</v>
      </c>
      <c r="AW32" s="29" t="s">
        <v>87</v>
      </c>
      <c r="AX32" s="29" t="s">
        <v>87</v>
      </c>
      <c r="AY32" s="29" t="s">
        <v>87</v>
      </c>
      <c r="AZ32" s="29" t="s">
        <v>87</v>
      </c>
      <c r="BA32" s="29" t="s">
        <v>90</v>
      </c>
      <c r="BB32" s="29" t="s">
        <v>87</v>
      </c>
      <c r="BC32" s="29" t="s">
        <v>87</v>
      </c>
      <c r="BD32" s="29" t="s">
        <v>87</v>
      </c>
      <c r="BE32" s="29" t="s">
        <v>87</v>
      </c>
      <c r="BF32" s="29" t="s">
        <v>100</v>
      </c>
      <c r="BG32" s="29" t="s">
        <v>90</v>
      </c>
      <c r="BH32" s="29" t="s">
        <v>120</v>
      </c>
      <c r="BI32" s="29" t="s">
        <v>114</v>
      </c>
      <c r="BJ32" s="29" t="s">
        <v>103</v>
      </c>
      <c r="BK32" s="29" t="s">
        <v>115</v>
      </c>
      <c r="BL32" s="29" t="s">
        <v>105</v>
      </c>
      <c r="BM32" s="29" t="s">
        <v>233</v>
      </c>
    </row>
    <row r="33" spans="1:65" x14ac:dyDescent="0.25">
      <c r="A33" s="9" t="s">
        <v>234</v>
      </c>
      <c r="B33" s="9" t="s">
        <v>108</v>
      </c>
      <c r="C33" s="9" t="s">
        <v>235</v>
      </c>
      <c r="D33" s="29" t="s">
        <v>83</v>
      </c>
      <c r="E33" s="29" t="s">
        <v>110</v>
      </c>
      <c r="F33" s="29" t="s">
        <v>85</v>
      </c>
      <c r="G33" s="29" t="s">
        <v>236</v>
      </c>
      <c r="H33" s="29" t="s">
        <v>87</v>
      </c>
      <c r="I33" s="30">
        <v>31</v>
      </c>
      <c r="J33" s="29" t="s">
        <v>88</v>
      </c>
      <c r="K33" s="9" t="s">
        <v>89</v>
      </c>
      <c r="L33" s="29" t="s">
        <v>90</v>
      </c>
      <c r="M33" s="9" t="s">
        <v>91</v>
      </c>
      <c r="N33" s="30">
        <v>234748</v>
      </c>
      <c r="O33" s="29" t="s">
        <v>87</v>
      </c>
      <c r="P33" s="29" t="s">
        <v>92</v>
      </c>
      <c r="Q33" s="29" t="s">
        <v>93</v>
      </c>
      <c r="R33" s="29" t="s">
        <v>112</v>
      </c>
      <c r="S33" s="29" t="s">
        <v>113</v>
      </c>
      <c r="T33" s="29" t="s">
        <v>96</v>
      </c>
      <c r="U33" s="29" t="s">
        <v>97</v>
      </c>
      <c r="W33" s="29" t="s">
        <v>98</v>
      </c>
      <c r="X33" s="29" t="s">
        <v>99</v>
      </c>
      <c r="Y33" s="29" t="s">
        <v>87</v>
      </c>
      <c r="Z33" s="29" t="s">
        <v>87</v>
      </c>
      <c r="AA33" s="29" t="s">
        <v>87</v>
      </c>
      <c r="AB33" s="29" t="s">
        <v>87</v>
      </c>
      <c r="AC33" s="29" t="s">
        <v>87</v>
      </c>
      <c r="AD33" s="29" t="s">
        <v>87</v>
      </c>
      <c r="AE33" s="29" t="s">
        <v>87</v>
      </c>
      <c r="AF33" s="29" t="s">
        <v>87</v>
      </c>
      <c r="AG33" s="29" t="s">
        <v>87</v>
      </c>
      <c r="AH33" s="29" t="s">
        <v>87</v>
      </c>
      <c r="AI33" s="29" t="s">
        <v>87</v>
      </c>
      <c r="AJ33" s="29" t="s">
        <v>87</v>
      </c>
      <c r="AK33" s="29" t="s">
        <v>87</v>
      </c>
      <c r="AL33" s="29" t="s">
        <v>87</v>
      </c>
      <c r="AM33" s="29" t="s">
        <v>87</v>
      </c>
      <c r="AN33" s="29" t="s">
        <v>87</v>
      </c>
      <c r="AO33" s="29" t="s">
        <v>87</v>
      </c>
      <c r="AP33" s="29" t="s">
        <v>87</v>
      </c>
      <c r="AQ33" s="29" t="s">
        <v>87</v>
      </c>
      <c r="AR33" s="29" t="s">
        <v>87</v>
      </c>
      <c r="AS33" s="29" t="s">
        <v>87</v>
      </c>
      <c r="AT33" s="29" t="s">
        <v>87</v>
      </c>
      <c r="AU33" s="29" t="s">
        <v>87</v>
      </c>
      <c r="AV33" s="29" t="s">
        <v>87</v>
      </c>
      <c r="AW33" s="29" t="s">
        <v>87</v>
      </c>
      <c r="AX33" s="29" t="s">
        <v>87</v>
      </c>
      <c r="AY33" s="29" t="s">
        <v>87</v>
      </c>
      <c r="AZ33" s="29" t="s">
        <v>87</v>
      </c>
      <c r="BA33" s="29" t="s">
        <v>90</v>
      </c>
      <c r="BB33" s="29" t="s">
        <v>87</v>
      </c>
      <c r="BC33" s="29" t="s">
        <v>87</v>
      </c>
      <c r="BD33" s="29" t="s">
        <v>87</v>
      </c>
      <c r="BE33" s="29" t="s">
        <v>87</v>
      </c>
      <c r="BF33" s="29" t="s">
        <v>100</v>
      </c>
      <c r="BG33" s="29" t="s">
        <v>90</v>
      </c>
      <c r="BH33" s="29" t="s">
        <v>120</v>
      </c>
      <c r="BI33" s="29" t="s">
        <v>114</v>
      </c>
      <c r="BJ33" s="29" t="s">
        <v>103</v>
      </c>
      <c r="BK33" s="29" t="s">
        <v>115</v>
      </c>
      <c r="BL33" s="29" t="s">
        <v>105</v>
      </c>
      <c r="BM33" s="29" t="s">
        <v>237</v>
      </c>
    </row>
    <row r="34" spans="1:65" x14ac:dyDescent="0.25">
      <c r="A34" s="9" t="s">
        <v>238</v>
      </c>
      <c r="B34" s="9" t="s">
        <v>108</v>
      </c>
      <c r="C34" s="9" t="s">
        <v>239</v>
      </c>
      <c r="D34" s="29" t="s">
        <v>83</v>
      </c>
      <c r="E34" s="29" t="s">
        <v>110</v>
      </c>
      <c r="F34" s="29" t="s">
        <v>85</v>
      </c>
      <c r="G34" s="29" t="s">
        <v>240</v>
      </c>
      <c r="H34" s="29" t="s">
        <v>87</v>
      </c>
      <c r="I34" s="30">
        <v>32</v>
      </c>
      <c r="J34" s="29" t="s">
        <v>88</v>
      </c>
      <c r="K34" s="9" t="s">
        <v>89</v>
      </c>
      <c r="L34" s="29" t="s">
        <v>90</v>
      </c>
      <c r="M34" s="9" t="s">
        <v>91</v>
      </c>
      <c r="N34" s="30">
        <v>234748</v>
      </c>
      <c r="O34" s="29" t="s">
        <v>87</v>
      </c>
      <c r="P34" s="29" t="s">
        <v>92</v>
      </c>
      <c r="Q34" s="29" t="s">
        <v>93</v>
      </c>
      <c r="R34" s="29" t="s">
        <v>112</v>
      </c>
      <c r="S34" s="29" t="s">
        <v>113</v>
      </c>
      <c r="T34" s="29" t="s">
        <v>96</v>
      </c>
      <c r="U34" s="29" t="s">
        <v>97</v>
      </c>
      <c r="W34" s="29" t="s">
        <v>98</v>
      </c>
      <c r="X34" s="29" t="s">
        <v>99</v>
      </c>
      <c r="Y34" s="29" t="s">
        <v>87</v>
      </c>
      <c r="Z34" s="29" t="s">
        <v>87</v>
      </c>
      <c r="AA34" s="29" t="s">
        <v>87</v>
      </c>
      <c r="AB34" s="29" t="s">
        <v>87</v>
      </c>
      <c r="AC34" s="29" t="s">
        <v>87</v>
      </c>
      <c r="AD34" s="29" t="s">
        <v>87</v>
      </c>
      <c r="AE34" s="29" t="s">
        <v>87</v>
      </c>
      <c r="AF34" s="29" t="s">
        <v>87</v>
      </c>
      <c r="AG34" s="29" t="s">
        <v>87</v>
      </c>
      <c r="AH34" s="29" t="s">
        <v>87</v>
      </c>
      <c r="AI34" s="29" t="s">
        <v>87</v>
      </c>
      <c r="AJ34" s="29" t="s">
        <v>87</v>
      </c>
      <c r="AK34" s="29" t="s">
        <v>87</v>
      </c>
      <c r="AL34" s="29" t="s">
        <v>87</v>
      </c>
      <c r="AM34" s="29" t="s">
        <v>87</v>
      </c>
      <c r="AN34" s="29" t="s">
        <v>87</v>
      </c>
      <c r="AO34" s="29" t="s">
        <v>87</v>
      </c>
      <c r="AP34" s="29" t="s">
        <v>87</v>
      </c>
      <c r="AQ34" s="29" t="s">
        <v>87</v>
      </c>
      <c r="AR34" s="29" t="s">
        <v>87</v>
      </c>
      <c r="AS34" s="29" t="s">
        <v>87</v>
      </c>
      <c r="AT34" s="29" t="s">
        <v>87</v>
      </c>
      <c r="AU34" s="29" t="s">
        <v>87</v>
      </c>
      <c r="AV34" s="29" t="s">
        <v>87</v>
      </c>
      <c r="AW34" s="29" t="s">
        <v>87</v>
      </c>
      <c r="AX34" s="29" t="s">
        <v>87</v>
      </c>
      <c r="AY34" s="29" t="s">
        <v>87</v>
      </c>
      <c r="AZ34" s="29" t="s">
        <v>87</v>
      </c>
      <c r="BA34" s="29" t="s">
        <v>90</v>
      </c>
      <c r="BB34" s="29" t="s">
        <v>87</v>
      </c>
      <c r="BC34" s="29" t="s">
        <v>87</v>
      </c>
      <c r="BD34" s="29" t="s">
        <v>87</v>
      </c>
      <c r="BE34" s="29" t="s">
        <v>87</v>
      </c>
      <c r="BF34" s="29" t="s">
        <v>100</v>
      </c>
      <c r="BG34" s="29" t="s">
        <v>90</v>
      </c>
      <c r="BH34" s="29" t="s">
        <v>120</v>
      </c>
      <c r="BI34" s="29" t="s">
        <v>114</v>
      </c>
      <c r="BJ34" s="29" t="s">
        <v>103</v>
      </c>
      <c r="BK34" s="29" t="s">
        <v>115</v>
      </c>
      <c r="BL34" s="29" t="s">
        <v>105</v>
      </c>
      <c r="BM34" s="29" t="s">
        <v>241</v>
      </c>
    </row>
    <row r="35" spans="1:65" x14ac:dyDescent="0.25">
      <c r="A35" s="9" t="s">
        <v>242</v>
      </c>
      <c r="B35" s="9" t="s">
        <v>108</v>
      </c>
      <c r="C35" s="9" t="s">
        <v>243</v>
      </c>
      <c r="D35" s="29" t="s">
        <v>83</v>
      </c>
      <c r="E35" s="29" t="s">
        <v>110</v>
      </c>
      <c r="F35" s="29" t="s">
        <v>85</v>
      </c>
      <c r="G35" s="29" t="s">
        <v>244</v>
      </c>
      <c r="H35" s="29" t="s">
        <v>87</v>
      </c>
      <c r="I35" s="30">
        <v>33</v>
      </c>
      <c r="J35" s="29" t="s">
        <v>88</v>
      </c>
      <c r="K35" s="9" t="s">
        <v>89</v>
      </c>
      <c r="L35" s="29" t="s">
        <v>90</v>
      </c>
      <c r="M35" s="9" t="s">
        <v>91</v>
      </c>
      <c r="N35" s="30">
        <v>234748</v>
      </c>
      <c r="O35" s="29" t="s">
        <v>87</v>
      </c>
      <c r="P35" s="29" t="s">
        <v>92</v>
      </c>
      <c r="Q35" s="29" t="s">
        <v>93</v>
      </c>
      <c r="R35" s="29" t="s">
        <v>112</v>
      </c>
      <c r="S35" s="29" t="s">
        <v>113</v>
      </c>
      <c r="T35" s="29" t="s">
        <v>96</v>
      </c>
      <c r="U35" s="29" t="s">
        <v>97</v>
      </c>
      <c r="W35" s="29" t="s">
        <v>98</v>
      </c>
      <c r="X35" s="29" t="s">
        <v>99</v>
      </c>
      <c r="Y35" s="29" t="s">
        <v>87</v>
      </c>
      <c r="Z35" s="29" t="s">
        <v>87</v>
      </c>
      <c r="AA35" s="29" t="s">
        <v>87</v>
      </c>
      <c r="AB35" s="29" t="s">
        <v>87</v>
      </c>
      <c r="AC35" s="29" t="s">
        <v>87</v>
      </c>
      <c r="AD35" s="29" t="s">
        <v>87</v>
      </c>
      <c r="AE35" s="29" t="s">
        <v>87</v>
      </c>
      <c r="AF35" s="29" t="s">
        <v>87</v>
      </c>
      <c r="AG35" s="29" t="s">
        <v>87</v>
      </c>
      <c r="AH35" s="29" t="s">
        <v>87</v>
      </c>
      <c r="AI35" s="29" t="s">
        <v>87</v>
      </c>
      <c r="AJ35" s="29" t="s">
        <v>87</v>
      </c>
      <c r="AK35" s="29" t="s">
        <v>87</v>
      </c>
      <c r="AL35" s="29" t="s">
        <v>87</v>
      </c>
      <c r="AM35" s="29" t="s">
        <v>87</v>
      </c>
      <c r="AN35" s="29" t="s">
        <v>87</v>
      </c>
      <c r="AO35" s="29" t="s">
        <v>87</v>
      </c>
      <c r="AP35" s="29" t="s">
        <v>87</v>
      </c>
      <c r="AQ35" s="29" t="s">
        <v>87</v>
      </c>
      <c r="AR35" s="29" t="s">
        <v>87</v>
      </c>
      <c r="AS35" s="29" t="s">
        <v>87</v>
      </c>
      <c r="AT35" s="29" t="s">
        <v>87</v>
      </c>
      <c r="AU35" s="29" t="s">
        <v>87</v>
      </c>
      <c r="AV35" s="29" t="s">
        <v>87</v>
      </c>
      <c r="AW35" s="29" t="s">
        <v>87</v>
      </c>
      <c r="AX35" s="29" t="s">
        <v>87</v>
      </c>
      <c r="AY35" s="29" t="s">
        <v>87</v>
      </c>
      <c r="AZ35" s="29" t="s">
        <v>87</v>
      </c>
      <c r="BA35" s="29" t="s">
        <v>90</v>
      </c>
      <c r="BB35" s="29" t="s">
        <v>87</v>
      </c>
      <c r="BC35" s="29" t="s">
        <v>87</v>
      </c>
      <c r="BD35" s="29" t="s">
        <v>87</v>
      </c>
      <c r="BE35" s="29" t="s">
        <v>87</v>
      </c>
      <c r="BF35" s="29" t="s">
        <v>100</v>
      </c>
      <c r="BG35" s="29" t="s">
        <v>90</v>
      </c>
      <c r="BH35" s="29" t="s">
        <v>120</v>
      </c>
      <c r="BI35" s="29" t="s">
        <v>114</v>
      </c>
      <c r="BJ35" s="29" t="s">
        <v>103</v>
      </c>
      <c r="BK35" s="29" t="s">
        <v>115</v>
      </c>
      <c r="BL35" s="29" t="s">
        <v>105</v>
      </c>
      <c r="BM35" s="29" t="s">
        <v>245</v>
      </c>
    </row>
    <row r="36" spans="1:65" x14ac:dyDescent="0.25">
      <c r="A36" s="9" t="s">
        <v>246</v>
      </c>
      <c r="B36" s="9" t="s">
        <v>108</v>
      </c>
      <c r="C36" s="9" t="s">
        <v>247</v>
      </c>
      <c r="D36" s="29" t="s">
        <v>83</v>
      </c>
      <c r="E36" s="29" t="s">
        <v>110</v>
      </c>
      <c r="F36" s="29" t="s">
        <v>85</v>
      </c>
      <c r="G36" s="29" t="s">
        <v>248</v>
      </c>
      <c r="H36" s="29" t="s">
        <v>87</v>
      </c>
      <c r="I36" s="30">
        <v>34</v>
      </c>
      <c r="J36" s="29" t="s">
        <v>88</v>
      </c>
      <c r="K36" s="9" t="s">
        <v>89</v>
      </c>
      <c r="L36" s="29" t="s">
        <v>90</v>
      </c>
      <c r="M36" s="9" t="s">
        <v>91</v>
      </c>
      <c r="N36" s="30">
        <v>234748</v>
      </c>
      <c r="O36" s="29" t="s">
        <v>87</v>
      </c>
      <c r="P36" s="29" t="s">
        <v>92</v>
      </c>
      <c r="Q36" s="29" t="s">
        <v>93</v>
      </c>
      <c r="R36" s="29" t="s">
        <v>112</v>
      </c>
      <c r="S36" s="29" t="s">
        <v>113</v>
      </c>
      <c r="T36" s="29" t="s">
        <v>96</v>
      </c>
      <c r="U36" s="29" t="s">
        <v>97</v>
      </c>
      <c r="W36" s="29" t="s">
        <v>98</v>
      </c>
      <c r="X36" s="29" t="s">
        <v>99</v>
      </c>
      <c r="Y36" s="29" t="s">
        <v>87</v>
      </c>
      <c r="Z36" s="29" t="s">
        <v>87</v>
      </c>
      <c r="AA36" s="29" t="s">
        <v>87</v>
      </c>
      <c r="AB36" s="29" t="s">
        <v>87</v>
      </c>
      <c r="AC36" s="29" t="s">
        <v>87</v>
      </c>
      <c r="AD36" s="29" t="s">
        <v>87</v>
      </c>
      <c r="AE36" s="29" t="s">
        <v>87</v>
      </c>
      <c r="AF36" s="29" t="s">
        <v>87</v>
      </c>
      <c r="AG36" s="29" t="s">
        <v>87</v>
      </c>
      <c r="AH36" s="29" t="s">
        <v>87</v>
      </c>
      <c r="AI36" s="29" t="s">
        <v>87</v>
      </c>
      <c r="AJ36" s="29" t="s">
        <v>87</v>
      </c>
      <c r="AK36" s="29" t="s">
        <v>87</v>
      </c>
      <c r="AL36" s="29" t="s">
        <v>87</v>
      </c>
      <c r="AM36" s="29" t="s">
        <v>87</v>
      </c>
      <c r="AN36" s="29" t="s">
        <v>87</v>
      </c>
      <c r="AO36" s="29" t="s">
        <v>87</v>
      </c>
      <c r="AP36" s="29" t="s">
        <v>87</v>
      </c>
      <c r="AQ36" s="29" t="s">
        <v>87</v>
      </c>
      <c r="AR36" s="29" t="s">
        <v>87</v>
      </c>
      <c r="AS36" s="29" t="s">
        <v>87</v>
      </c>
      <c r="AT36" s="29" t="s">
        <v>87</v>
      </c>
      <c r="AU36" s="29" t="s">
        <v>87</v>
      </c>
      <c r="AV36" s="29" t="s">
        <v>87</v>
      </c>
      <c r="AW36" s="29" t="s">
        <v>87</v>
      </c>
      <c r="AX36" s="29" t="s">
        <v>87</v>
      </c>
      <c r="AY36" s="29" t="s">
        <v>87</v>
      </c>
      <c r="AZ36" s="29" t="s">
        <v>87</v>
      </c>
      <c r="BA36" s="29" t="s">
        <v>90</v>
      </c>
      <c r="BB36" s="29" t="s">
        <v>87</v>
      </c>
      <c r="BC36" s="29" t="s">
        <v>87</v>
      </c>
      <c r="BD36" s="29" t="s">
        <v>87</v>
      </c>
      <c r="BE36" s="29" t="s">
        <v>87</v>
      </c>
      <c r="BF36" s="29" t="s">
        <v>100</v>
      </c>
      <c r="BG36" s="29" t="s">
        <v>90</v>
      </c>
      <c r="BH36" s="29" t="s">
        <v>120</v>
      </c>
      <c r="BI36" s="29" t="s">
        <v>114</v>
      </c>
      <c r="BJ36" s="29" t="s">
        <v>103</v>
      </c>
      <c r="BK36" s="29" t="s">
        <v>115</v>
      </c>
      <c r="BL36" s="29" t="s">
        <v>105</v>
      </c>
      <c r="BM36" s="29" t="s">
        <v>249</v>
      </c>
    </row>
    <row r="37" spans="1:65" x14ac:dyDescent="0.25">
      <c r="A37" s="9" t="s">
        <v>250</v>
      </c>
      <c r="B37" s="9" t="s">
        <v>108</v>
      </c>
      <c r="C37" s="9" t="s">
        <v>251</v>
      </c>
      <c r="D37" s="29" t="s">
        <v>83</v>
      </c>
      <c r="E37" s="29" t="s">
        <v>110</v>
      </c>
      <c r="F37" s="29" t="s">
        <v>85</v>
      </c>
      <c r="G37" s="29" t="s">
        <v>252</v>
      </c>
      <c r="H37" s="29" t="s">
        <v>87</v>
      </c>
      <c r="I37" s="30">
        <v>35</v>
      </c>
      <c r="J37" s="29" t="s">
        <v>88</v>
      </c>
      <c r="K37" s="9" t="s">
        <v>89</v>
      </c>
      <c r="L37" s="29" t="s">
        <v>90</v>
      </c>
      <c r="M37" s="9" t="s">
        <v>91</v>
      </c>
      <c r="N37" s="30">
        <v>234748</v>
      </c>
      <c r="O37" s="29" t="s">
        <v>87</v>
      </c>
      <c r="P37" s="29" t="s">
        <v>92</v>
      </c>
      <c r="Q37" s="29" t="s">
        <v>93</v>
      </c>
      <c r="R37" s="29" t="s">
        <v>112</v>
      </c>
      <c r="S37" s="29" t="s">
        <v>113</v>
      </c>
      <c r="T37" s="29" t="s">
        <v>96</v>
      </c>
      <c r="U37" s="29" t="s">
        <v>97</v>
      </c>
      <c r="W37" s="29" t="s">
        <v>98</v>
      </c>
      <c r="X37" s="29" t="s">
        <v>99</v>
      </c>
      <c r="Y37" s="29" t="s">
        <v>87</v>
      </c>
      <c r="Z37" s="29" t="s">
        <v>87</v>
      </c>
      <c r="AA37" s="29" t="s">
        <v>87</v>
      </c>
      <c r="AB37" s="29" t="s">
        <v>87</v>
      </c>
      <c r="AC37" s="29" t="s">
        <v>87</v>
      </c>
      <c r="AD37" s="29" t="s">
        <v>87</v>
      </c>
      <c r="AE37" s="29" t="s">
        <v>87</v>
      </c>
      <c r="AF37" s="29" t="s">
        <v>87</v>
      </c>
      <c r="AG37" s="29" t="s">
        <v>87</v>
      </c>
      <c r="AH37" s="29" t="s">
        <v>87</v>
      </c>
      <c r="AI37" s="29" t="s">
        <v>87</v>
      </c>
      <c r="AJ37" s="29" t="s">
        <v>87</v>
      </c>
      <c r="AK37" s="29" t="s">
        <v>87</v>
      </c>
      <c r="AL37" s="29" t="s">
        <v>87</v>
      </c>
      <c r="AM37" s="29" t="s">
        <v>87</v>
      </c>
      <c r="AN37" s="29" t="s">
        <v>87</v>
      </c>
      <c r="AO37" s="29" t="s">
        <v>87</v>
      </c>
      <c r="AP37" s="29" t="s">
        <v>87</v>
      </c>
      <c r="AQ37" s="29" t="s">
        <v>87</v>
      </c>
      <c r="AR37" s="29" t="s">
        <v>87</v>
      </c>
      <c r="AS37" s="29" t="s">
        <v>87</v>
      </c>
      <c r="AT37" s="29" t="s">
        <v>87</v>
      </c>
      <c r="AU37" s="29" t="s">
        <v>87</v>
      </c>
      <c r="AV37" s="29" t="s">
        <v>87</v>
      </c>
      <c r="AW37" s="29" t="s">
        <v>87</v>
      </c>
      <c r="AX37" s="29" t="s">
        <v>87</v>
      </c>
      <c r="AY37" s="29" t="s">
        <v>87</v>
      </c>
      <c r="AZ37" s="29" t="s">
        <v>87</v>
      </c>
      <c r="BA37" s="29" t="s">
        <v>90</v>
      </c>
      <c r="BB37" s="29" t="s">
        <v>87</v>
      </c>
      <c r="BC37" s="29" t="s">
        <v>87</v>
      </c>
      <c r="BD37" s="29" t="s">
        <v>87</v>
      </c>
      <c r="BE37" s="29" t="s">
        <v>87</v>
      </c>
      <c r="BF37" s="29" t="s">
        <v>100</v>
      </c>
      <c r="BG37" s="29" t="s">
        <v>90</v>
      </c>
      <c r="BH37" s="29" t="s">
        <v>120</v>
      </c>
      <c r="BI37" s="29" t="s">
        <v>114</v>
      </c>
      <c r="BJ37" s="29" t="s">
        <v>103</v>
      </c>
      <c r="BK37" s="29" t="s">
        <v>115</v>
      </c>
      <c r="BL37" s="29" t="s">
        <v>105</v>
      </c>
      <c r="BM37" s="29" t="s">
        <v>253</v>
      </c>
    </row>
    <row r="38" spans="1:65" x14ac:dyDescent="0.25">
      <c r="A38" s="9" t="s">
        <v>254</v>
      </c>
      <c r="B38" s="9" t="s">
        <v>108</v>
      </c>
      <c r="C38" s="9" t="s">
        <v>255</v>
      </c>
      <c r="D38" s="29" t="s">
        <v>83</v>
      </c>
      <c r="E38" s="29" t="s">
        <v>110</v>
      </c>
      <c r="F38" s="29" t="s">
        <v>85</v>
      </c>
      <c r="G38" s="29" t="s">
        <v>256</v>
      </c>
      <c r="H38" s="29" t="s">
        <v>87</v>
      </c>
      <c r="I38" s="30">
        <v>36</v>
      </c>
      <c r="J38" s="29" t="s">
        <v>88</v>
      </c>
      <c r="K38" s="9" t="s">
        <v>89</v>
      </c>
      <c r="L38" s="29" t="s">
        <v>90</v>
      </c>
      <c r="M38" s="9" t="s">
        <v>91</v>
      </c>
      <c r="N38" s="30">
        <v>234748</v>
      </c>
      <c r="O38" s="29" t="s">
        <v>87</v>
      </c>
      <c r="P38" s="29" t="s">
        <v>92</v>
      </c>
      <c r="Q38" s="29" t="s">
        <v>93</v>
      </c>
      <c r="R38" s="29" t="s">
        <v>112</v>
      </c>
      <c r="S38" s="29" t="s">
        <v>113</v>
      </c>
      <c r="T38" s="29" t="s">
        <v>96</v>
      </c>
      <c r="U38" s="29" t="s">
        <v>97</v>
      </c>
      <c r="W38" s="29" t="s">
        <v>98</v>
      </c>
      <c r="X38" s="29" t="s">
        <v>99</v>
      </c>
      <c r="Y38" s="29" t="s">
        <v>87</v>
      </c>
      <c r="Z38" s="29" t="s">
        <v>87</v>
      </c>
      <c r="AA38" s="29" t="s">
        <v>87</v>
      </c>
      <c r="AB38" s="29" t="s">
        <v>87</v>
      </c>
      <c r="AC38" s="29" t="s">
        <v>87</v>
      </c>
      <c r="AD38" s="29" t="s">
        <v>87</v>
      </c>
      <c r="AE38" s="29" t="s">
        <v>87</v>
      </c>
      <c r="AF38" s="29" t="s">
        <v>87</v>
      </c>
      <c r="AG38" s="29" t="s">
        <v>87</v>
      </c>
      <c r="AH38" s="29" t="s">
        <v>87</v>
      </c>
      <c r="AI38" s="29" t="s">
        <v>87</v>
      </c>
      <c r="AJ38" s="29" t="s">
        <v>87</v>
      </c>
      <c r="AK38" s="29" t="s">
        <v>87</v>
      </c>
      <c r="AL38" s="29" t="s">
        <v>87</v>
      </c>
      <c r="AM38" s="29" t="s">
        <v>87</v>
      </c>
      <c r="AN38" s="29" t="s">
        <v>87</v>
      </c>
      <c r="AO38" s="29" t="s">
        <v>87</v>
      </c>
      <c r="AP38" s="29" t="s">
        <v>87</v>
      </c>
      <c r="AQ38" s="29" t="s">
        <v>87</v>
      </c>
      <c r="AR38" s="29" t="s">
        <v>87</v>
      </c>
      <c r="AS38" s="29" t="s">
        <v>87</v>
      </c>
      <c r="AT38" s="29" t="s">
        <v>87</v>
      </c>
      <c r="AU38" s="29" t="s">
        <v>87</v>
      </c>
      <c r="AV38" s="29" t="s">
        <v>87</v>
      </c>
      <c r="AW38" s="29" t="s">
        <v>87</v>
      </c>
      <c r="AX38" s="29" t="s">
        <v>87</v>
      </c>
      <c r="AY38" s="29" t="s">
        <v>87</v>
      </c>
      <c r="AZ38" s="29" t="s">
        <v>87</v>
      </c>
      <c r="BA38" s="29" t="s">
        <v>90</v>
      </c>
      <c r="BB38" s="29" t="s">
        <v>87</v>
      </c>
      <c r="BC38" s="29" t="s">
        <v>87</v>
      </c>
      <c r="BD38" s="29" t="s">
        <v>87</v>
      </c>
      <c r="BE38" s="29" t="s">
        <v>87</v>
      </c>
      <c r="BF38" s="29" t="s">
        <v>100</v>
      </c>
      <c r="BG38" s="29" t="s">
        <v>90</v>
      </c>
      <c r="BH38" s="29" t="s">
        <v>120</v>
      </c>
      <c r="BI38" s="29" t="s">
        <v>114</v>
      </c>
      <c r="BJ38" s="29" t="s">
        <v>103</v>
      </c>
      <c r="BK38" s="29" t="s">
        <v>87</v>
      </c>
      <c r="BL38" s="29" t="s">
        <v>105</v>
      </c>
      <c r="BM38" s="29" t="s">
        <v>257</v>
      </c>
    </row>
    <row r="39" spans="1:65" x14ac:dyDescent="0.25">
      <c r="A39" s="9" t="s">
        <v>258</v>
      </c>
      <c r="B39" s="9" t="s">
        <v>108</v>
      </c>
      <c r="C39" s="9" t="s">
        <v>259</v>
      </c>
      <c r="D39" s="29" t="s">
        <v>83</v>
      </c>
      <c r="E39" s="29" t="s">
        <v>110</v>
      </c>
      <c r="F39" s="29" t="s">
        <v>85</v>
      </c>
      <c r="G39" s="29" t="s">
        <v>260</v>
      </c>
      <c r="H39" s="29" t="s">
        <v>87</v>
      </c>
      <c r="I39" s="30">
        <v>37</v>
      </c>
      <c r="J39" s="29" t="s">
        <v>88</v>
      </c>
      <c r="K39" s="9" t="s">
        <v>89</v>
      </c>
      <c r="L39" s="29" t="s">
        <v>90</v>
      </c>
      <c r="M39" s="9" t="s">
        <v>91</v>
      </c>
      <c r="N39" s="30">
        <v>234748</v>
      </c>
      <c r="O39" s="29" t="s">
        <v>87</v>
      </c>
      <c r="P39" s="29" t="s">
        <v>92</v>
      </c>
      <c r="Q39" s="29" t="s">
        <v>93</v>
      </c>
      <c r="R39" s="29" t="s">
        <v>112</v>
      </c>
      <c r="S39" s="29" t="s">
        <v>113</v>
      </c>
      <c r="T39" s="29" t="s">
        <v>96</v>
      </c>
      <c r="U39" s="29" t="s">
        <v>97</v>
      </c>
      <c r="W39" s="29" t="s">
        <v>98</v>
      </c>
      <c r="X39" s="29" t="s">
        <v>99</v>
      </c>
      <c r="Y39" s="29" t="s">
        <v>87</v>
      </c>
      <c r="Z39" s="29" t="s">
        <v>87</v>
      </c>
      <c r="AA39" s="29" t="s">
        <v>87</v>
      </c>
      <c r="AB39" s="29" t="s">
        <v>87</v>
      </c>
      <c r="AC39" s="29" t="s">
        <v>87</v>
      </c>
      <c r="AD39" s="29" t="s">
        <v>87</v>
      </c>
      <c r="AE39" s="29" t="s">
        <v>87</v>
      </c>
      <c r="AF39" s="29" t="s">
        <v>87</v>
      </c>
      <c r="AG39" s="29" t="s">
        <v>87</v>
      </c>
      <c r="AH39" s="29" t="s">
        <v>87</v>
      </c>
      <c r="AI39" s="29" t="s">
        <v>87</v>
      </c>
      <c r="AJ39" s="29" t="s">
        <v>87</v>
      </c>
      <c r="AK39" s="29" t="s">
        <v>87</v>
      </c>
      <c r="AL39" s="29" t="s">
        <v>87</v>
      </c>
      <c r="AM39" s="29" t="s">
        <v>87</v>
      </c>
      <c r="AN39" s="29" t="s">
        <v>87</v>
      </c>
      <c r="AO39" s="29" t="s">
        <v>87</v>
      </c>
      <c r="AP39" s="29" t="s">
        <v>87</v>
      </c>
      <c r="AQ39" s="29" t="s">
        <v>87</v>
      </c>
      <c r="AR39" s="29" t="s">
        <v>87</v>
      </c>
      <c r="AS39" s="29" t="s">
        <v>87</v>
      </c>
      <c r="AT39" s="29" t="s">
        <v>87</v>
      </c>
      <c r="AU39" s="29" t="s">
        <v>87</v>
      </c>
      <c r="AV39" s="29" t="s">
        <v>87</v>
      </c>
      <c r="AW39" s="29" t="s">
        <v>87</v>
      </c>
      <c r="AX39" s="29" t="s">
        <v>87</v>
      </c>
      <c r="AY39" s="29" t="s">
        <v>87</v>
      </c>
      <c r="AZ39" s="29" t="s">
        <v>87</v>
      </c>
      <c r="BA39" s="29" t="s">
        <v>90</v>
      </c>
      <c r="BB39" s="29" t="s">
        <v>87</v>
      </c>
      <c r="BC39" s="29" t="s">
        <v>87</v>
      </c>
      <c r="BD39" s="29" t="s">
        <v>87</v>
      </c>
      <c r="BE39" s="29" t="s">
        <v>87</v>
      </c>
      <c r="BF39" s="29" t="s">
        <v>100</v>
      </c>
      <c r="BG39" s="29" t="s">
        <v>90</v>
      </c>
      <c r="BH39" s="29" t="s">
        <v>120</v>
      </c>
      <c r="BI39" s="29" t="s">
        <v>114</v>
      </c>
      <c r="BJ39" s="29" t="s">
        <v>103</v>
      </c>
      <c r="BK39" s="29" t="s">
        <v>115</v>
      </c>
      <c r="BL39" s="29" t="s">
        <v>105</v>
      </c>
      <c r="BM39" s="29" t="s">
        <v>261</v>
      </c>
    </row>
    <row r="40" spans="1:65" x14ac:dyDescent="0.25">
      <c r="A40" s="9" t="s">
        <v>262</v>
      </c>
      <c r="B40" s="9" t="s">
        <v>108</v>
      </c>
      <c r="C40" s="9" t="s">
        <v>263</v>
      </c>
      <c r="D40" s="29" t="s">
        <v>83</v>
      </c>
      <c r="E40" s="29" t="s">
        <v>110</v>
      </c>
      <c r="F40" s="29" t="s">
        <v>85</v>
      </c>
      <c r="G40" s="29" t="s">
        <v>264</v>
      </c>
      <c r="H40" s="29" t="s">
        <v>87</v>
      </c>
      <c r="I40" s="30">
        <v>38</v>
      </c>
      <c r="J40" s="29" t="s">
        <v>88</v>
      </c>
      <c r="K40" s="9" t="s">
        <v>89</v>
      </c>
      <c r="L40" s="29" t="s">
        <v>90</v>
      </c>
      <c r="M40" s="9" t="s">
        <v>91</v>
      </c>
      <c r="N40" s="30">
        <v>234748</v>
      </c>
      <c r="O40" s="29" t="s">
        <v>87</v>
      </c>
      <c r="P40" s="29" t="s">
        <v>92</v>
      </c>
      <c r="Q40" s="29" t="s">
        <v>93</v>
      </c>
      <c r="R40" s="29" t="s">
        <v>112</v>
      </c>
      <c r="S40" s="29" t="s">
        <v>113</v>
      </c>
      <c r="T40" s="29" t="s">
        <v>96</v>
      </c>
      <c r="U40" s="29" t="s">
        <v>97</v>
      </c>
      <c r="W40" s="29" t="s">
        <v>98</v>
      </c>
      <c r="X40" s="29" t="s">
        <v>99</v>
      </c>
      <c r="Y40" s="29" t="s">
        <v>87</v>
      </c>
      <c r="Z40" s="29" t="s">
        <v>87</v>
      </c>
      <c r="AA40" s="29" t="s">
        <v>87</v>
      </c>
      <c r="AB40" s="29" t="s">
        <v>87</v>
      </c>
      <c r="AC40" s="29" t="s">
        <v>87</v>
      </c>
      <c r="AD40" s="29" t="s">
        <v>87</v>
      </c>
      <c r="AE40" s="29" t="s">
        <v>87</v>
      </c>
      <c r="AF40" s="29" t="s">
        <v>87</v>
      </c>
      <c r="AG40" s="29" t="s">
        <v>87</v>
      </c>
      <c r="AH40" s="29" t="s">
        <v>87</v>
      </c>
      <c r="AI40" s="29" t="s">
        <v>87</v>
      </c>
      <c r="AJ40" s="29" t="s">
        <v>87</v>
      </c>
      <c r="AK40" s="29" t="s">
        <v>87</v>
      </c>
      <c r="AL40" s="29" t="s">
        <v>87</v>
      </c>
      <c r="AM40" s="29" t="s">
        <v>87</v>
      </c>
      <c r="AN40" s="29" t="s">
        <v>87</v>
      </c>
      <c r="AO40" s="29" t="s">
        <v>87</v>
      </c>
      <c r="AP40" s="29" t="s">
        <v>87</v>
      </c>
      <c r="AQ40" s="29" t="s">
        <v>87</v>
      </c>
      <c r="AR40" s="29" t="s">
        <v>87</v>
      </c>
      <c r="AS40" s="29" t="s">
        <v>87</v>
      </c>
      <c r="AT40" s="29" t="s">
        <v>87</v>
      </c>
      <c r="AU40" s="29" t="s">
        <v>87</v>
      </c>
      <c r="AV40" s="29" t="s">
        <v>87</v>
      </c>
      <c r="AW40" s="29" t="s">
        <v>87</v>
      </c>
      <c r="AX40" s="29" t="s">
        <v>87</v>
      </c>
      <c r="AY40" s="29" t="s">
        <v>87</v>
      </c>
      <c r="AZ40" s="29" t="s">
        <v>87</v>
      </c>
      <c r="BA40" s="29" t="s">
        <v>90</v>
      </c>
      <c r="BB40" s="29" t="s">
        <v>87</v>
      </c>
      <c r="BC40" s="29" t="s">
        <v>87</v>
      </c>
      <c r="BD40" s="29" t="s">
        <v>87</v>
      </c>
      <c r="BE40" s="29" t="s">
        <v>87</v>
      </c>
      <c r="BF40" s="29" t="s">
        <v>100</v>
      </c>
      <c r="BG40" s="29" t="s">
        <v>90</v>
      </c>
      <c r="BH40" s="29" t="s">
        <v>120</v>
      </c>
      <c r="BI40" s="29" t="s">
        <v>114</v>
      </c>
      <c r="BJ40" s="29" t="s">
        <v>103</v>
      </c>
      <c r="BK40" s="29" t="s">
        <v>115</v>
      </c>
      <c r="BL40" s="29" t="s">
        <v>105</v>
      </c>
      <c r="BM40" s="29" t="s">
        <v>265</v>
      </c>
    </row>
    <row r="41" spans="1:65" x14ac:dyDescent="0.25">
      <c r="A41" s="9" t="s">
        <v>266</v>
      </c>
      <c r="B41" s="9" t="s">
        <v>108</v>
      </c>
      <c r="C41" s="9" t="s">
        <v>267</v>
      </c>
      <c r="D41" s="29" t="s">
        <v>83</v>
      </c>
      <c r="E41" s="29" t="s">
        <v>110</v>
      </c>
      <c r="F41" s="29" t="s">
        <v>85</v>
      </c>
      <c r="G41" s="29" t="s">
        <v>268</v>
      </c>
      <c r="H41" s="29" t="s">
        <v>87</v>
      </c>
      <c r="I41" s="30">
        <v>39</v>
      </c>
      <c r="J41" s="29" t="s">
        <v>88</v>
      </c>
      <c r="K41" s="9" t="s">
        <v>89</v>
      </c>
      <c r="L41" s="29" t="s">
        <v>90</v>
      </c>
      <c r="M41" s="9" t="s">
        <v>91</v>
      </c>
      <c r="N41" s="30">
        <v>234748</v>
      </c>
      <c r="O41" s="29" t="s">
        <v>87</v>
      </c>
      <c r="P41" s="29" t="s">
        <v>92</v>
      </c>
      <c r="Q41" s="29" t="s">
        <v>93</v>
      </c>
      <c r="R41" s="29" t="s">
        <v>112</v>
      </c>
      <c r="S41" s="29" t="s">
        <v>113</v>
      </c>
      <c r="T41" s="29" t="s">
        <v>96</v>
      </c>
      <c r="U41" s="29" t="s">
        <v>97</v>
      </c>
      <c r="W41" s="29" t="s">
        <v>98</v>
      </c>
      <c r="X41" s="29" t="s">
        <v>99</v>
      </c>
      <c r="Y41" s="29" t="s">
        <v>87</v>
      </c>
      <c r="Z41" s="29" t="s">
        <v>87</v>
      </c>
      <c r="AA41" s="29" t="s">
        <v>87</v>
      </c>
      <c r="AB41" s="29" t="s">
        <v>87</v>
      </c>
      <c r="AC41" s="29" t="s">
        <v>87</v>
      </c>
      <c r="AD41" s="29" t="s">
        <v>87</v>
      </c>
      <c r="AE41" s="29" t="s">
        <v>87</v>
      </c>
      <c r="AF41" s="29" t="s">
        <v>87</v>
      </c>
      <c r="AG41" s="29" t="s">
        <v>87</v>
      </c>
      <c r="AH41" s="29" t="s">
        <v>87</v>
      </c>
      <c r="AI41" s="29" t="s">
        <v>87</v>
      </c>
      <c r="AJ41" s="29" t="s">
        <v>87</v>
      </c>
      <c r="AK41" s="29" t="s">
        <v>87</v>
      </c>
      <c r="AL41" s="29" t="s">
        <v>87</v>
      </c>
      <c r="AM41" s="29" t="s">
        <v>87</v>
      </c>
      <c r="AN41" s="29" t="s">
        <v>87</v>
      </c>
      <c r="AO41" s="29" t="s">
        <v>87</v>
      </c>
      <c r="AP41" s="29" t="s">
        <v>87</v>
      </c>
      <c r="AQ41" s="29" t="s">
        <v>87</v>
      </c>
      <c r="AR41" s="29" t="s">
        <v>87</v>
      </c>
      <c r="AS41" s="29" t="s">
        <v>87</v>
      </c>
      <c r="AT41" s="29" t="s">
        <v>87</v>
      </c>
      <c r="AU41" s="29" t="s">
        <v>87</v>
      </c>
      <c r="AV41" s="29" t="s">
        <v>87</v>
      </c>
      <c r="AW41" s="29" t="s">
        <v>87</v>
      </c>
      <c r="AX41" s="29" t="s">
        <v>87</v>
      </c>
      <c r="AY41" s="29" t="s">
        <v>87</v>
      </c>
      <c r="AZ41" s="29" t="s">
        <v>87</v>
      </c>
      <c r="BA41" s="29" t="s">
        <v>90</v>
      </c>
      <c r="BB41" s="29" t="s">
        <v>87</v>
      </c>
      <c r="BC41" s="29" t="s">
        <v>87</v>
      </c>
      <c r="BD41" s="29" t="s">
        <v>87</v>
      </c>
      <c r="BE41" s="29" t="s">
        <v>87</v>
      </c>
      <c r="BF41" s="29" t="s">
        <v>100</v>
      </c>
      <c r="BG41" s="29" t="s">
        <v>90</v>
      </c>
      <c r="BH41" s="29" t="s">
        <v>120</v>
      </c>
      <c r="BI41" s="29" t="s">
        <v>114</v>
      </c>
      <c r="BJ41" s="29" t="s">
        <v>103</v>
      </c>
      <c r="BK41" s="29" t="s">
        <v>115</v>
      </c>
      <c r="BL41" s="29" t="s">
        <v>105</v>
      </c>
      <c r="BM41" s="29" t="s">
        <v>269</v>
      </c>
    </row>
    <row r="42" spans="1:65" x14ac:dyDescent="0.25">
      <c r="A42" s="9" t="s">
        <v>270</v>
      </c>
      <c r="B42" s="9" t="s">
        <v>108</v>
      </c>
      <c r="C42" s="9" t="s">
        <v>271</v>
      </c>
      <c r="D42" s="29" t="s">
        <v>83</v>
      </c>
      <c r="E42" s="29" t="s">
        <v>110</v>
      </c>
      <c r="F42" s="29" t="s">
        <v>85</v>
      </c>
      <c r="G42" s="29" t="s">
        <v>272</v>
      </c>
      <c r="H42" s="29" t="s">
        <v>87</v>
      </c>
      <c r="I42" s="30">
        <v>40</v>
      </c>
      <c r="J42" s="29" t="s">
        <v>88</v>
      </c>
      <c r="K42" s="9" t="s">
        <v>89</v>
      </c>
      <c r="L42" s="29" t="s">
        <v>90</v>
      </c>
      <c r="M42" s="9" t="s">
        <v>91</v>
      </c>
      <c r="N42" s="30">
        <v>234748</v>
      </c>
      <c r="O42" s="29" t="s">
        <v>87</v>
      </c>
      <c r="P42" s="29" t="s">
        <v>92</v>
      </c>
      <c r="Q42" s="29" t="s">
        <v>93</v>
      </c>
      <c r="R42" s="29" t="s">
        <v>112</v>
      </c>
      <c r="S42" s="29" t="s">
        <v>113</v>
      </c>
      <c r="T42" s="29" t="s">
        <v>96</v>
      </c>
      <c r="U42" s="29" t="s">
        <v>97</v>
      </c>
      <c r="W42" s="29" t="s">
        <v>98</v>
      </c>
      <c r="X42" s="29" t="s">
        <v>99</v>
      </c>
      <c r="Y42" s="29" t="s">
        <v>87</v>
      </c>
      <c r="Z42" s="29" t="s">
        <v>87</v>
      </c>
      <c r="AA42" s="29" t="s">
        <v>87</v>
      </c>
      <c r="AB42" s="29" t="s">
        <v>87</v>
      </c>
      <c r="AC42" s="29" t="s">
        <v>87</v>
      </c>
      <c r="AD42" s="29" t="s">
        <v>87</v>
      </c>
      <c r="AE42" s="29" t="s">
        <v>87</v>
      </c>
      <c r="AF42" s="29" t="s">
        <v>87</v>
      </c>
      <c r="AG42" s="29" t="s">
        <v>87</v>
      </c>
      <c r="AH42" s="29" t="s">
        <v>87</v>
      </c>
      <c r="AI42" s="29" t="s">
        <v>87</v>
      </c>
      <c r="AJ42" s="29" t="s">
        <v>87</v>
      </c>
      <c r="AK42" s="29" t="s">
        <v>87</v>
      </c>
      <c r="AL42" s="29" t="s">
        <v>87</v>
      </c>
      <c r="AM42" s="29" t="s">
        <v>87</v>
      </c>
      <c r="AN42" s="29" t="s">
        <v>87</v>
      </c>
      <c r="AO42" s="29" t="s">
        <v>87</v>
      </c>
      <c r="AP42" s="29" t="s">
        <v>87</v>
      </c>
      <c r="AQ42" s="29" t="s">
        <v>87</v>
      </c>
      <c r="AR42" s="29" t="s">
        <v>87</v>
      </c>
      <c r="AS42" s="29" t="s">
        <v>87</v>
      </c>
      <c r="AT42" s="29" t="s">
        <v>87</v>
      </c>
      <c r="AU42" s="29" t="s">
        <v>87</v>
      </c>
      <c r="AV42" s="29" t="s">
        <v>87</v>
      </c>
      <c r="AW42" s="29" t="s">
        <v>87</v>
      </c>
      <c r="AX42" s="29" t="s">
        <v>87</v>
      </c>
      <c r="AY42" s="29" t="s">
        <v>87</v>
      </c>
      <c r="AZ42" s="29" t="s">
        <v>87</v>
      </c>
      <c r="BA42" s="29" t="s">
        <v>90</v>
      </c>
      <c r="BB42" s="29" t="s">
        <v>87</v>
      </c>
      <c r="BC42" s="29" t="s">
        <v>87</v>
      </c>
      <c r="BD42" s="29" t="s">
        <v>87</v>
      </c>
      <c r="BE42" s="29" t="s">
        <v>87</v>
      </c>
      <c r="BF42" s="29" t="s">
        <v>100</v>
      </c>
      <c r="BG42" s="29" t="s">
        <v>90</v>
      </c>
      <c r="BH42" s="29" t="s">
        <v>120</v>
      </c>
      <c r="BI42" s="29" t="s">
        <v>114</v>
      </c>
      <c r="BJ42" s="29" t="s">
        <v>103</v>
      </c>
      <c r="BK42" s="29" t="s">
        <v>115</v>
      </c>
      <c r="BL42" s="29" t="s">
        <v>105</v>
      </c>
      <c r="BM42" s="29" t="s">
        <v>273</v>
      </c>
    </row>
    <row r="43" spans="1:65" hidden="1" x14ac:dyDescent="0.25">
      <c r="A43" s="9" t="s">
        <v>274</v>
      </c>
      <c r="B43" s="9" t="s">
        <v>108</v>
      </c>
      <c r="C43" s="9" t="s">
        <v>274</v>
      </c>
      <c r="D43" s="29" t="s">
        <v>87</v>
      </c>
      <c r="E43" s="29" t="s">
        <v>87</v>
      </c>
      <c r="F43" s="29" t="s">
        <v>87</v>
      </c>
      <c r="G43" s="29" t="s">
        <v>87</v>
      </c>
      <c r="H43" s="29" t="s">
        <v>87</v>
      </c>
      <c r="I43" s="30">
        <v>41</v>
      </c>
      <c r="J43" s="29" t="s">
        <v>275</v>
      </c>
      <c r="K43" s="9" t="s">
        <v>89</v>
      </c>
      <c r="L43" s="29" t="s">
        <v>90</v>
      </c>
      <c r="M43" s="9" t="s">
        <v>91</v>
      </c>
      <c r="N43" s="30">
        <v>234748</v>
      </c>
      <c r="O43" s="29" t="s">
        <v>87</v>
      </c>
      <c r="P43" s="29" t="s">
        <v>87</v>
      </c>
      <c r="Q43" s="29" t="s">
        <v>87</v>
      </c>
      <c r="R43" s="29" t="s">
        <v>87</v>
      </c>
      <c r="S43" s="29" t="s">
        <v>87</v>
      </c>
      <c r="T43" s="29" t="s">
        <v>87</v>
      </c>
      <c r="U43" s="29" t="s">
        <v>87</v>
      </c>
      <c r="W43" s="29" t="s">
        <v>87</v>
      </c>
      <c r="X43" s="29" t="s">
        <v>87</v>
      </c>
      <c r="Y43" s="29" t="s">
        <v>87</v>
      </c>
      <c r="Z43" s="29" t="s">
        <v>87</v>
      </c>
      <c r="AA43" s="29" t="s">
        <v>87</v>
      </c>
      <c r="AB43" s="29" t="s">
        <v>87</v>
      </c>
      <c r="AC43" s="29" t="s">
        <v>87</v>
      </c>
      <c r="AD43" s="29" t="s">
        <v>87</v>
      </c>
      <c r="AE43" s="29" t="s">
        <v>87</v>
      </c>
      <c r="AF43" s="29" t="s">
        <v>87</v>
      </c>
      <c r="AG43" s="29" t="s">
        <v>87</v>
      </c>
      <c r="AH43" s="29" t="s">
        <v>87</v>
      </c>
      <c r="AI43" s="29" t="s">
        <v>87</v>
      </c>
      <c r="AJ43" s="29" t="s">
        <v>87</v>
      </c>
      <c r="AK43" s="29" t="s">
        <v>87</v>
      </c>
      <c r="AL43" s="29" t="s">
        <v>87</v>
      </c>
      <c r="AM43" s="29" t="s">
        <v>87</v>
      </c>
      <c r="AN43" s="29" t="s">
        <v>87</v>
      </c>
      <c r="AO43" s="29" t="s">
        <v>87</v>
      </c>
      <c r="AP43" s="29" t="s">
        <v>87</v>
      </c>
      <c r="AQ43" s="29" t="s">
        <v>87</v>
      </c>
      <c r="AR43" s="29" t="s">
        <v>87</v>
      </c>
      <c r="AS43" s="29" t="s">
        <v>87</v>
      </c>
      <c r="AT43" s="29" t="s">
        <v>87</v>
      </c>
      <c r="AU43" s="29" t="s">
        <v>87</v>
      </c>
      <c r="AV43" s="29" t="s">
        <v>87</v>
      </c>
      <c r="AW43" s="29" t="s">
        <v>87</v>
      </c>
      <c r="AX43" s="29" t="s">
        <v>87</v>
      </c>
      <c r="AY43" s="29" t="s">
        <v>87</v>
      </c>
      <c r="AZ43" s="29" t="s">
        <v>87</v>
      </c>
      <c r="BA43" s="29" t="s">
        <v>90</v>
      </c>
      <c r="BB43" s="29" t="s">
        <v>87</v>
      </c>
      <c r="BC43" s="29" t="s">
        <v>87</v>
      </c>
      <c r="BD43" s="29" t="s">
        <v>87</v>
      </c>
      <c r="BE43" s="29" t="s">
        <v>87</v>
      </c>
      <c r="BF43" s="29" t="s">
        <v>87</v>
      </c>
      <c r="BG43" s="29" t="s">
        <v>90</v>
      </c>
      <c r="BH43" s="29" t="s">
        <v>87</v>
      </c>
      <c r="BI43" s="29" t="s">
        <v>276</v>
      </c>
      <c r="BJ43" s="29" t="s">
        <v>87</v>
      </c>
      <c r="BK43" s="29" t="s">
        <v>87</v>
      </c>
      <c r="BL43" s="29" t="s">
        <v>87</v>
      </c>
      <c r="BM43" s="29" t="s">
        <v>277</v>
      </c>
    </row>
    <row r="44" spans="1:65" hidden="1" x14ac:dyDescent="0.25">
      <c r="A44" s="9" t="s">
        <v>278</v>
      </c>
      <c r="B44" s="9" t="s">
        <v>108</v>
      </c>
      <c r="C44" s="9" t="s">
        <v>278</v>
      </c>
      <c r="D44" s="29" t="s">
        <v>87</v>
      </c>
      <c r="E44" s="29" t="s">
        <v>87</v>
      </c>
      <c r="F44" s="29" t="s">
        <v>87</v>
      </c>
      <c r="G44" s="29" t="s">
        <v>87</v>
      </c>
      <c r="H44" s="29" t="s">
        <v>87</v>
      </c>
      <c r="I44" s="30">
        <v>42</v>
      </c>
      <c r="J44" s="29" t="s">
        <v>275</v>
      </c>
      <c r="K44" s="9" t="s">
        <v>89</v>
      </c>
      <c r="L44" s="29" t="s">
        <v>90</v>
      </c>
      <c r="M44" s="9" t="s">
        <v>91</v>
      </c>
      <c r="N44" s="30">
        <v>234748</v>
      </c>
      <c r="O44" s="29" t="s">
        <v>87</v>
      </c>
      <c r="P44" s="29" t="s">
        <v>87</v>
      </c>
      <c r="Q44" s="29" t="s">
        <v>87</v>
      </c>
      <c r="R44" s="29" t="s">
        <v>87</v>
      </c>
      <c r="S44" s="29" t="s">
        <v>87</v>
      </c>
      <c r="T44" s="29" t="s">
        <v>87</v>
      </c>
      <c r="U44" s="29" t="s">
        <v>87</v>
      </c>
      <c r="W44" s="29" t="s">
        <v>87</v>
      </c>
      <c r="X44" s="29" t="s">
        <v>87</v>
      </c>
      <c r="Y44" s="29" t="s">
        <v>87</v>
      </c>
      <c r="Z44" s="29" t="s">
        <v>87</v>
      </c>
      <c r="AA44" s="29" t="s">
        <v>87</v>
      </c>
      <c r="AB44" s="29" t="s">
        <v>87</v>
      </c>
      <c r="AC44" s="29" t="s">
        <v>87</v>
      </c>
      <c r="AD44" s="29" t="s">
        <v>87</v>
      </c>
      <c r="AE44" s="29" t="s">
        <v>87</v>
      </c>
      <c r="AF44" s="29" t="s">
        <v>87</v>
      </c>
      <c r="AG44" s="29" t="s">
        <v>87</v>
      </c>
      <c r="AH44" s="29" t="s">
        <v>87</v>
      </c>
      <c r="AI44" s="29" t="s">
        <v>87</v>
      </c>
      <c r="AJ44" s="29" t="s">
        <v>87</v>
      </c>
      <c r="AK44" s="29" t="s">
        <v>87</v>
      </c>
      <c r="AL44" s="29" t="s">
        <v>87</v>
      </c>
      <c r="AM44" s="29" t="s">
        <v>87</v>
      </c>
      <c r="AN44" s="29" t="s">
        <v>87</v>
      </c>
      <c r="AO44" s="29" t="s">
        <v>87</v>
      </c>
      <c r="AP44" s="29" t="s">
        <v>87</v>
      </c>
      <c r="AQ44" s="29" t="s">
        <v>87</v>
      </c>
      <c r="AR44" s="29" t="s">
        <v>87</v>
      </c>
      <c r="AS44" s="29" t="s">
        <v>87</v>
      </c>
      <c r="AT44" s="29" t="s">
        <v>87</v>
      </c>
      <c r="AU44" s="29" t="s">
        <v>87</v>
      </c>
      <c r="AV44" s="29" t="s">
        <v>87</v>
      </c>
      <c r="AW44" s="29" t="s">
        <v>87</v>
      </c>
      <c r="AX44" s="29" t="s">
        <v>87</v>
      </c>
      <c r="AY44" s="29" t="s">
        <v>87</v>
      </c>
      <c r="AZ44" s="29" t="s">
        <v>87</v>
      </c>
      <c r="BA44" s="29" t="s">
        <v>90</v>
      </c>
      <c r="BB44" s="29" t="s">
        <v>87</v>
      </c>
      <c r="BC44" s="29" t="s">
        <v>87</v>
      </c>
      <c r="BD44" s="29" t="s">
        <v>87</v>
      </c>
      <c r="BE44" s="29" t="s">
        <v>87</v>
      </c>
      <c r="BF44" s="29" t="s">
        <v>87</v>
      </c>
      <c r="BG44" s="29" t="s">
        <v>90</v>
      </c>
      <c r="BH44" s="29" t="s">
        <v>87</v>
      </c>
      <c r="BI44" s="29" t="s">
        <v>276</v>
      </c>
      <c r="BJ44" s="29" t="s">
        <v>87</v>
      </c>
      <c r="BK44" s="29" t="s">
        <v>87</v>
      </c>
      <c r="BL44" s="29" t="s">
        <v>87</v>
      </c>
      <c r="BM44" s="29" t="s">
        <v>279</v>
      </c>
    </row>
    <row r="45" spans="1:65" hidden="1" x14ac:dyDescent="0.25">
      <c r="A45" s="9" t="s">
        <v>280</v>
      </c>
      <c r="B45" s="9" t="s">
        <v>108</v>
      </c>
      <c r="C45" s="9" t="s">
        <v>280</v>
      </c>
      <c r="D45" s="29" t="s">
        <v>87</v>
      </c>
      <c r="E45" s="29" t="s">
        <v>87</v>
      </c>
      <c r="F45" s="29" t="s">
        <v>87</v>
      </c>
      <c r="G45" s="29" t="s">
        <v>87</v>
      </c>
      <c r="H45" s="29" t="s">
        <v>87</v>
      </c>
      <c r="I45" s="30">
        <v>43</v>
      </c>
      <c r="J45" s="29" t="s">
        <v>275</v>
      </c>
      <c r="K45" s="9" t="s">
        <v>89</v>
      </c>
      <c r="L45" s="29" t="s">
        <v>90</v>
      </c>
      <c r="M45" s="9" t="s">
        <v>91</v>
      </c>
      <c r="N45" s="30">
        <v>234748</v>
      </c>
      <c r="O45" s="29" t="s">
        <v>87</v>
      </c>
      <c r="P45" s="29" t="s">
        <v>87</v>
      </c>
      <c r="Q45" s="29" t="s">
        <v>87</v>
      </c>
      <c r="R45" s="29" t="s">
        <v>87</v>
      </c>
      <c r="S45" s="29" t="s">
        <v>87</v>
      </c>
      <c r="T45" s="29" t="s">
        <v>87</v>
      </c>
      <c r="U45" s="29" t="s">
        <v>87</v>
      </c>
      <c r="W45" s="29" t="s">
        <v>87</v>
      </c>
      <c r="X45" s="29" t="s">
        <v>87</v>
      </c>
      <c r="Y45" s="29" t="s">
        <v>87</v>
      </c>
      <c r="Z45" s="29" t="s">
        <v>87</v>
      </c>
      <c r="AA45" s="29" t="s">
        <v>87</v>
      </c>
      <c r="AB45" s="29" t="s">
        <v>87</v>
      </c>
      <c r="AC45" s="29" t="s">
        <v>87</v>
      </c>
      <c r="AD45" s="29" t="s">
        <v>87</v>
      </c>
      <c r="AE45" s="29" t="s">
        <v>87</v>
      </c>
      <c r="AF45" s="29" t="s">
        <v>87</v>
      </c>
      <c r="AG45" s="29" t="s">
        <v>87</v>
      </c>
      <c r="AH45" s="29" t="s">
        <v>87</v>
      </c>
      <c r="AI45" s="29" t="s">
        <v>87</v>
      </c>
      <c r="AJ45" s="29" t="s">
        <v>87</v>
      </c>
      <c r="AK45" s="29" t="s">
        <v>87</v>
      </c>
      <c r="AL45" s="29" t="s">
        <v>87</v>
      </c>
      <c r="AM45" s="29" t="s">
        <v>87</v>
      </c>
      <c r="AN45" s="29" t="s">
        <v>87</v>
      </c>
      <c r="AO45" s="29" t="s">
        <v>87</v>
      </c>
      <c r="AP45" s="29" t="s">
        <v>87</v>
      </c>
      <c r="AQ45" s="29" t="s">
        <v>87</v>
      </c>
      <c r="AR45" s="29" t="s">
        <v>87</v>
      </c>
      <c r="AS45" s="29" t="s">
        <v>87</v>
      </c>
      <c r="AT45" s="29" t="s">
        <v>87</v>
      </c>
      <c r="AU45" s="29" t="s">
        <v>87</v>
      </c>
      <c r="AV45" s="29" t="s">
        <v>87</v>
      </c>
      <c r="AW45" s="29" t="s">
        <v>87</v>
      </c>
      <c r="AX45" s="29" t="s">
        <v>87</v>
      </c>
      <c r="AY45" s="29" t="s">
        <v>87</v>
      </c>
      <c r="AZ45" s="29" t="s">
        <v>87</v>
      </c>
      <c r="BA45" s="29" t="s">
        <v>90</v>
      </c>
      <c r="BB45" s="29" t="s">
        <v>87</v>
      </c>
      <c r="BC45" s="29" t="s">
        <v>87</v>
      </c>
      <c r="BD45" s="29" t="s">
        <v>87</v>
      </c>
      <c r="BE45" s="29" t="s">
        <v>87</v>
      </c>
      <c r="BF45" s="29" t="s">
        <v>87</v>
      </c>
      <c r="BG45" s="29" t="s">
        <v>90</v>
      </c>
      <c r="BH45" s="29" t="s">
        <v>87</v>
      </c>
      <c r="BI45" s="29" t="s">
        <v>276</v>
      </c>
      <c r="BJ45" s="29" t="s">
        <v>87</v>
      </c>
      <c r="BK45" s="29" t="s">
        <v>87</v>
      </c>
      <c r="BL45" s="29" t="s">
        <v>87</v>
      </c>
      <c r="BM45" s="29" t="s">
        <v>281</v>
      </c>
    </row>
    <row r="46" spans="1:65" hidden="1" x14ac:dyDescent="0.25">
      <c r="A46" s="9" t="s">
        <v>282</v>
      </c>
      <c r="B46" s="9" t="s">
        <v>108</v>
      </c>
      <c r="C46" s="9" t="s">
        <v>282</v>
      </c>
      <c r="D46" s="29" t="s">
        <v>87</v>
      </c>
      <c r="E46" s="29" t="s">
        <v>87</v>
      </c>
      <c r="F46" s="29" t="s">
        <v>87</v>
      </c>
      <c r="G46" s="29" t="s">
        <v>87</v>
      </c>
      <c r="H46" s="29" t="s">
        <v>87</v>
      </c>
      <c r="I46" s="30">
        <v>44</v>
      </c>
      <c r="J46" s="29" t="s">
        <v>275</v>
      </c>
      <c r="K46" s="9" t="s">
        <v>89</v>
      </c>
      <c r="L46" s="29" t="s">
        <v>90</v>
      </c>
      <c r="M46" s="9" t="s">
        <v>91</v>
      </c>
      <c r="N46" s="30">
        <v>234748</v>
      </c>
      <c r="O46" s="29" t="s">
        <v>87</v>
      </c>
      <c r="P46" s="29" t="s">
        <v>87</v>
      </c>
      <c r="Q46" s="29" t="s">
        <v>87</v>
      </c>
      <c r="R46" s="29" t="s">
        <v>87</v>
      </c>
      <c r="S46" s="29" t="s">
        <v>87</v>
      </c>
      <c r="T46" s="29" t="s">
        <v>87</v>
      </c>
      <c r="U46" s="29" t="s">
        <v>87</v>
      </c>
      <c r="W46" s="29" t="s">
        <v>87</v>
      </c>
      <c r="X46" s="29" t="s">
        <v>87</v>
      </c>
      <c r="Y46" s="29" t="s">
        <v>87</v>
      </c>
      <c r="Z46" s="29" t="s">
        <v>87</v>
      </c>
      <c r="AA46" s="29" t="s">
        <v>87</v>
      </c>
      <c r="AB46" s="29" t="s">
        <v>87</v>
      </c>
      <c r="AC46" s="29" t="s">
        <v>87</v>
      </c>
      <c r="AD46" s="29" t="s">
        <v>87</v>
      </c>
      <c r="AE46" s="29" t="s">
        <v>87</v>
      </c>
      <c r="AF46" s="29" t="s">
        <v>87</v>
      </c>
      <c r="AG46" s="29" t="s">
        <v>87</v>
      </c>
      <c r="AH46" s="29" t="s">
        <v>87</v>
      </c>
      <c r="AI46" s="29" t="s">
        <v>87</v>
      </c>
      <c r="AJ46" s="29" t="s">
        <v>87</v>
      </c>
      <c r="AK46" s="29" t="s">
        <v>87</v>
      </c>
      <c r="AL46" s="29" t="s">
        <v>87</v>
      </c>
      <c r="AM46" s="29" t="s">
        <v>87</v>
      </c>
      <c r="AN46" s="29" t="s">
        <v>87</v>
      </c>
      <c r="AO46" s="29" t="s">
        <v>87</v>
      </c>
      <c r="AP46" s="29" t="s">
        <v>87</v>
      </c>
      <c r="AQ46" s="29" t="s">
        <v>87</v>
      </c>
      <c r="AR46" s="29" t="s">
        <v>87</v>
      </c>
      <c r="AS46" s="29" t="s">
        <v>87</v>
      </c>
      <c r="AT46" s="29" t="s">
        <v>87</v>
      </c>
      <c r="AU46" s="29" t="s">
        <v>87</v>
      </c>
      <c r="AV46" s="29" t="s">
        <v>87</v>
      </c>
      <c r="AW46" s="29" t="s">
        <v>87</v>
      </c>
      <c r="AX46" s="29" t="s">
        <v>87</v>
      </c>
      <c r="AY46" s="29" t="s">
        <v>87</v>
      </c>
      <c r="AZ46" s="29" t="s">
        <v>87</v>
      </c>
      <c r="BA46" s="29" t="s">
        <v>90</v>
      </c>
      <c r="BB46" s="29" t="s">
        <v>87</v>
      </c>
      <c r="BC46" s="29" t="s">
        <v>87</v>
      </c>
      <c r="BD46" s="29" t="s">
        <v>87</v>
      </c>
      <c r="BE46" s="29" t="s">
        <v>87</v>
      </c>
      <c r="BF46" s="29" t="s">
        <v>87</v>
      </c>
      <c r="BG46" s="29" t="s">
        <v>90</v>
      </c>
      <c r="BH46" s="29" t="s">
        <v>87</v>
      </c>
      <c r="BI46" s="29" t="s">
        <v>276</v>
      </c>
      <c r="BJ46" s="29" t="s">
        <v>87</v>
      </c>
      <c r="BK46" s="29" t="s">
        <v>87</v>
      </c>
      <c r="BL46" s="29" t="s">
        <v>87</v>
      </c>
      <c r="BM46" s="29" t="s">
        <v>283</v>
      </c>
    </row>
    <row r="47" spans="1:65" x14ac:dyDescent="0.25">
      <c r="A47" s="9" t="s">
        <v>284</v>
      </c>
      <c r="B47" s="9" t="s">
        <v>108</v>
      </c>
      <c r="C47" s="9" t="s">
        <v>285</v>
      </c>
      <c r="D47" s="29" t="s">
        <v>286</v>
      </c>
      <c r="E47" s="29" t="s">
        <v>110</v>
      </c>
      <c r="F47" s="29" t="s">
        <v>85</v>
      </c>
      <c r="G47" s="29" t="s">
        <v>287</v>
      </c>
      <c r="H47" s="29" t="s">
        <v>87</v>
      </c>
      <c r="I47" s="30">
        <v>45</v>
      </c>
      <c r="J47" s="29" t="s">
        <v>88</v>
      </c>
      <c r="K47" s="9" t="s">
        <v>89</v>
      </c>
      <c r="L47" s="29" t="s">
        <v>90</v>
      </c>
      <c r="M47" s="9" t="s">
        <v>91</v>
      </c>
      <c r="N47" s="30">
        <v>234748</v>
      </c>
      <c r="O47" s="29" t="s">
        <v>87</v>
      </c>
      <c r="P47" s="29" t="s">
        <v>92</v>
      </c>
      <c r="Q47" s="29" t="s">
        <v>93</v>
      </c>
      <c r="R47" s="29" t="s">
        <v>112</v>
      </c>
      <c r="S47" s="29" t="s">
        <v>113</v>
      </c>
      <c r="T47" s="29" t="s">
        <v>96</v>
      </c>
      <c r="U47" s="29" t="s">
        <v>97</v>
      </c>
      <c r="W47" s="29" t="s">
        <v>288</v>
      </c>
      <c r="X47" s="29" t="s">
        <v>99</v>
      </c>
      <c r="Y47" s="29" t="s">
        <v>87</v>
      </c>
      <c r="Z47" s="29" t="s">
        <v>87</v>
      </c>
      <c r="AA47" s="29" t="s">
        <v>87</v>
      </c>
      <c r="AB47" s="29" t="s">
        <v>87</v>
      </c>
      <c r="AC47" s="29" t="s">
        <v>87</v>
      </c>
      <c r="AD47" s="29" t="s">
        <v>87</v>
      </c>
      <c r="AE47" s="29" t="s">
        <v>87</v>
      </c>
      <c r="AF47" s="29" t="s">
        <v>87</v>
      </c>
      <c r="AG47" s="29" t="s">
        <v>87</v>
      </c>
      <c r="AH47" s="29" t="s">
        <v>87</v>
      </c>
      <c r="AI47" s="29" t="s">
        <v>87</v>
      </c>
      <c r="AJ47" s="29" t="s">
        <v>87</v>
      </c>
      <c r="AK47" s="29" t="s">
        <v>87</v>
      </c>
      <c r="AL47" s="29" t="s">
        <v>87</v>
      </c>
      <c r="AM47" s="29" t="s">
        <v>87</v>
      </c>
      <c r="AN47" s="29" t="s">
        <v>87</v>
      </c>
      <c r="AO47" s="29" t="s">
        <v>87</v>
      </c>
      <c r="AP47" s="29" t="s">
        <v>87</v>
      </c>
      <c r="AQ47" s="29" t="s">
        <v>87</v>
      </c>
      <c r="AR47" s="29" t="s">
        <v>87</v>
      </c>
      <c r="AS47" s="29" t="s">
        <v>87</v>
      </c>
      <c r="AT47" s="29" t="s">
        <v>87</v>
      </c>
      <c r="AU47" s="29" t="s">
        <v>87</v>
      </c>
      <c r="AV47" s="29" t="s">
        <v>87</v>
      </c>
      <c r="AW47" s="29" t="s">
        <v>87</v>
      </c>
      <c r="AX47" s="29" t="s">
        <v>87</v>
      </c>
      <c r="AY47" s="29" t="s">
        <v>87</v>
      </c>
      <c r="AZ47" s="29" t="s">
        <v>87</v>
      </c>
      <c r="BA47" s="29" t="s">
        <v>90</v>
      </c>
      <c r="BB47" s="29" t="s">
        <v>87</v>
      </c>
      <c r="BC47" s="29" t="s">
        <v>87</v>
      </c>
      <c r="BD47" s="29" t="s">
        <v>87</v>
      </c>
      <c r="BE47" s="29" t="s">
        <v>87</v>
      </c>
      <c r="BF47" s="29" t="s">
        <v>100</v>
      </c>
      <c r="BG47" s="29" t="s">
        <v>90</v>
      </c>
      <c r="BH47" s="29" t="s">
        <v>120</v>
      </c>
      <c r="BI47" s="29" t="s">
        <v>114</v>
      </c>
      <c r="BJ47" s="29" t="s">
        <v>103</v>
      </c>
      <c r="BK47" s="29" t="s">
        <v>115</v>
      </c>
      <c r="BL47" s="29" t="s">
        <v>105</v>
      </c>
      <c r="BM47" s="29" t="s">
        <v>289</v>
      </c>
    </row>
    <row r="48" spans="1:65" x14ac:dyDescent="0.25">
      <c r="A48" s="9" t="s">
        <v>290</v>
      </c>
      <c r="B48" s="9" t="s">
        <v>291</v>
      </c>
      <c r="C48" s="9" t="s">
        <v>292</v>
      </c>
      <c r="D48" s="29" t="s">
        <v>83</v>
      </c>
      <c r="E48" s="29" t="s">
        <v>293</v>
      </c>
      <c r="F48" s="29" t="s">
        <v>85</v>
      </c>
      <c r="G48" s="29" t="s">
        <v>294</v>
      </c>
      <c r="H48" s="29" t="s">
        <v>87</v>
      </c>
      <c r="I48" s="30">
        <v>1</v>
      </c>
      <c r="J48" s="29" t="s">
        <v>88</v>
      </c>
      <c r="K48" s="9" t="s">
        <v>89</v>
      </c>
      <c r="L48" s="29" t="s">
        <v>90</v>
      </c>
      <c r="M48" s="9" t="s">
        <v>91</v>
      </c>
      <c r="N48" s="30">
        <v>234749</v>
      </c>
      <c r="O48" s="29" t="s">
        <v>87</v>
      </c>
      <c r="P48" s="29" t="s">
        <v>92</v>
      </c>
      <c r="Q48" s="29" t="s">
        <v>93</v>
      </c>
      <c r="R48" s="29" t="s">
        <v>94</v>
      </c>
      <c r="S48" s="29" t="s">
        <v>295</v>
      </c>
      <c r="T48" s="29" t="s">
        <v>96</v>
      </c>
      <c r="U48" s="29" t="s">
        <v>296</v>
      </c>
      <c r="W48" s="29" t="s">
        <v>98</v>
      </c>
      <c r="X48" s="29" t="s">
        <v>99</v>
      </c>
      <c r="Y48" s="29" t="s">
        <v>87</v>
      </c>
      <c r="Z48" s="29" t="s">
        <v>87</v>
      </c>
      <c r="AA48" s="29" t="s">
        <v>87</v>
      </c>
      <c r="AB48" s="29" t="s">
        <v>87</v>
      </c>
      <c r="AC48" s="29" t="s">
        <v>87</v>
      </c>
      <c r="AD48" s="29" t="s">
        <v>87</v>
      </c>
      <c r="AE48" s="29" t="s">
        <v>87</v>
      </c>
      <c r="AF48" s="29" t="s">
        <v>87</v>
      </c>
      <c r="AG48" s="29" t="s">
        <v>87</v>
      </c>
      <c r="AH48" s="29" t="s">
        <v>87</v>
      </c>
      <c r="AI48" s="29" t="s">
        <v>87</v>
      </c>
      <c r="AJ48" s="29" t="s">
        <v>87</v>
      </c>
      <c r="AK48" s="29" t="s">
        <v>87</v>
      </c>
      <c r="AL48" s="29" t="s">
        <v>87</v>
      </c>
      <c r="AM48" s="29" t="s">
        <v>87</v>
      </c>
      <c r="AN48" s="29" t="s">
        <v>87</v>
      </c>
      <c r="AO48" s="29" t="s">
        <v>87</v>
      </c>
      <c r="AP48" s="29" t="s">
        <v>87</v>
      </c>
      <c r="AQ48" s="29" t="s">
        <v>87</v>
      </c>
      <c r="AR48" s="29" t="s">
        <v>87</v>
      </c>
      <c r="AS48" s="29" t="s">
        <v>87</v>
      </c>
      <c r="AT48" s="29" t="s">
        <v>87</v>
      </c>
      <c r="AU48" s="29" t="s">
        <v>87</v>
      </c>
      <c r="AV48" s="29" t="s">
        <v>87</v>
      </c>
      <c r="AW48" s="29" t="s">
        <v>87</v>
      </c>
      <c r="AX48" s="29" t="s">
        <v>87</v>
      </c>
      <c r="AY48" s="29" t="s">
        <v>87</v>
      </c>
      <c r="AZ48" s="29" t="s">
        <v>87</v>
      </c>
      <c r="BA48" s="29" t="s">
        <v>90</v>
      </c>
      <c r="BB48" s="29" t="s">
        <v>87</v>
      </c>
      <c r="BC48" s="29" t="s">
        <v>87</v>
      </c>
      <c r="BD48" s="29" t="s">
        <v>87</v>
      </c>
      <c r="BE48" s="29" t="s">
        <v>87</v>
      </c>
      <c r="BF48" s="29" t="s">
        <v>100</v>
      </c>
      <c r="BG48" s="29" t="s">
        <v>90</v>
      </c>
      <c r="BH48" s="29" t="s">
        <v>101</v>
      </c>
      <c r="BI48" s="29" t="s">
        <v>297</v>
      </c>
      <c r="BJ48" s="29" t="s">
        <v>103</v>
      </c>
      <c r="BK48" s="29" t="s">
        <v>115</v>
      </c>
      <c r="BL48" s="29" t="s">
        <v>105</v>
      </c>
      <c r="BM48" s="29" t="s">
        <v>298</v>
      </c>
    </row>
    <row r="49" spans="1:65" x14ac:dyDescent="0.25">
      <c r="A49" s="9" t="s">
        <v>299</v>
      </c>
      <c r="B49" s="9" t="s">
        <v>291</v>
      </c>
      <c r="C49" s="9" t="s">
        <v>300</v>
      </c>
      <c r="D49" s="29" t="s">
        <v>83</v>
      </c>
      <c r="E49" s="29" t="s">
        <v>293</v>
      </c>
      <c r="F49" s="29" t="s">
        <v>85</v>
      </c>
      <c r="G49" s="29" t="s">
        <v>301</v>
      </c>
      <c r="H49" s="29" t="s">
        <v>87</v>
      </c>
      <c r="I49" s="30">
        <v>2</v>
      </c>
      <c r="J49" s="29" t="s">
        <v>88</v>
      </c>
      <c r="K49" s="9" t="s">
        <v>89</v>
      </c>
      <c r="L49" s="29" t="s">
        <v>90</v>
      </c>
      <c r="M49" s="9" t="s">
        <v>91</v>
      </c>
      <c r="N49" s="30">
        <v>234749</v>
      </c>
      <c r="O49" s="29" t="s">
        <v>87</v>
      </c>
      <c r="P49" s="29" t="s">
        <v>92</v>
      </c>
      <c r="Q49" s="29" t="s">
        <v>93</v>
      </c>
      <c r="R49" s="29" t="s">
        <v>94</v>
      </c>
      <c r="S49" s="29" t="s">
        <v>87</v>
      </c>
      <c r="T49" s="29" t="s">
        <v>96</v>
      </c>
      <c r="U49" s="29" t="s">
        <v>296</v>
      </c>
      <c r="W49" s="29" t="s">
        <v>98</v>
      </c>
      <c r="X49" s="29" t="s">
        <v>99</v>
      </c>
      <c r="Y49" s="29" t="s">
        <v>87</v>
      </c>
      <c r="Z49" s="29" t="s">
        <v>87</v>
      </c>
      <c r="AA49" s="29" t="s">
        <v>87</v>
      </c>
      <c r="AB49" s="29" t="s">
        <v>87</v>
      </c>
      <c r="AC49" s="29" t="s">
        <v>87</v>
      </c>
      <c r="AD49" s="29" t="s">
        <v>87</v>
      </c>
      <c r="AE49" s="29" t="s">
        <v>87</v>
      </c>
      <c r="AF49" s="29" t="s">
        <v>87</v>
      </c>
      <c r="AG49" s="29" t="s">
        <v>87</v>
      </c>
      <c r="AH49" s="29" t="s">
        <v>87</v>
      </c>
      <c r="AI49" s="29" t="s">
        <v>87</v>
      </c>
      <c r="AJ49" s="29" t="s">
        <v>87</v>
      </c>
      <c r="AK49" s="29" t="s">
        <v>87</v>
      </c>
      <c r="AL49" s="29" t="s">
        <v>87</v>
      </c>
      <c r="AM49" s="29" t="s">
        <v>87</v>
      </c>
      <c r="AN49" s="29" t="s">
        <v>87</v>
      </c>
      <c r="AO49" s="29" t="s">
        <v>87</v>
      </c>
      <c r="AP49" s="29" t="s">
        <v>87</v>
      </c>
      <c r="AQ49" s="29" t="s">
        <v>87</v>
      </c>
      <c r="AR49" s="29" t="s">
        <v>87</v>
      </c>
      <c r="AS49" s="29" t="s">
        <v>87</v>
      </c>
      <c r="AT49" s="29" t="s">
        <v>87</v>
      </c>
      <c r="AU49" s="29" t="s">
        <v>87</v>
      </c>
      <c r="AV49" s="29" t="s">
        <v>87</v>
      </c>
      <c r="AW49" s="29" t="s">
        <v>87</v>
      </c>
      <c r="AX49" s="29" t="s">
        <v>87</v>
      </c>
      <c r="AY49" s="29" t="s">
        <v>87</v>
      </c>
      <c r="AZ49" s="29" t="s">
        <v>87</v>
      </c>
      <c r="BA49" s="29" t="s">
        <v>90</v>
      </c>
      <c r="BB49" s="29" t="s">
        <v>87</v>
      </c>
      <c r="BC49" s="29" t="s">
        <v>87</v>
      </c>
      <c r="BD49" s="29" t="s">
        <v>87</v>
      </c>
      <c r="BE49" s="29" t="s">
        <v>87</v>
      </c>
      <c r="BF49" s="29" t="s">
        <v>100</v>
      </c>
      <c r="BG49" s="29" t="s">
        <v>90</v>
      </c>
      <c r="BH49" s="29" t="s">
        <v>120</v>
      </c>
      <c r="BI49" s="29" t="s">
        <v>302</v>
      </c>
      <c r="BJ49" s="29" t="s">
        <v>103</v>
      </c>
      <c r="BK49" s="29" t="s">
        <v>115</v>
      </c>
      <c r="BL49" s="29" t="s">
        <v>105</v>
      </c>
      <c r="BM49" s="29" t="s">
        <v>303</v>
      </c>
    </row>
    <row r="50" spans="1:65" x14ac:dyDescent="0.25">
      <c r="A50" s="9" t="s">
        <v>304</v>
      </c>
      <c r="B50" s="9" t="s">
        <v>305</v>
      </c>
      <c r="C50" s="9" t="s">
        <v>306</v>
      </c>
      <c r="D50" s="29" t="s">
        <v>286</v>
      </c>
      <c r="E50" s="29" t="s">
        <v>307</v>
      </c>
      <c r="F50" s="29" t="s">
        <v>85</v>
      </c>
      <c r="G50" s="29" t="s">
        <v>308</v>
      </c>
      <c r="H50" s="29" t="s">
        <v>87</v>
      </c>
      <c r="I50" s="30">
        <v>3</v>
      </c>
      <c r="J50" s="29" t="s">
        <v>88</v>
      </c>
      <c r="K50" s="9" t="s">
        <v>89</v>
      </c>
      <c r="L50" s="29" t="s">
        <v>309</v>
      </c>
      <c r="M50" s="9" t="s">
        <v>91</v>
      </c>
      <c r="N50" s="30">
        <v>238472</v>
      </c>
      <c r="O50" s="29" t="s">
        <v>87</v>
      </c>
      <c r="P50" s="29" t="s">
        <v>92</v>
      </c>
      <c r="Q50" s="29" t="s">
        <v>93</v>
      </c>
      <c r="R50" s="29" t="s">
        <v>94</v>
      </c>
      <c r="S50" s="29" t="s">
        <v>113</v>
      </c>
      <c r="T50" s="29" t="s">
        <v>96</v>
      </c>
      <c r="U50" s="29" t="s">
        <v>296</v>
      </c>
      <c r="W50" s="29" t="s">
        <v>98</v>
      </c>
      <c r="X50" s="29" t="s">
        <v>99</v>
      </c>
      <c r="Y50" s="29" t="s">
        <v>87</v>
      </c>
      <c r="Z50" s="29" t="s">
        <v>87</v>
      </c>
      <c r="AA50" s="29" t="s">
        <v>87</v>
      </c>
      <c r="AB50" s="29" t="s">
        <v>87</v>
      </c>
      <c r="AC50" s="29" t="s">
        <v>87</v>
      </c>
      <c r="AD50" s="29" t="s">
        <v>87</v>
      </c>
      <c r="AE50" s="29" t="s">
        <v>87</v>
      </c>
      <c r="AF50" s="29" t="s">
        <v>87</v>
      </c>
      <c r="AG50" s="29" t="s">
        <v>87</v>
      </c>
      <c r="AH50" s="29" t="s">
        <v>87</v>
      </c>
      <c r="AI50" s="29" t="s">
        <v>87</v>
      </c>
      <c r="AJ50" s="29" t="s">
        <v>87</v>
      </c>
      <c r="AK50" s="29" t="s">
        <v>87</v>
      </c>
      <c r="AL50" s="29" t="s">
        <v>87</v>
      </c>
      <c r="AM50" s="29" t="s">
        <v>87</v>
      </c>
      <c r="AN50" s="29" t="s">
        <v>87</v>
      </c>
      <c r="AO50" s="29" t="s">
        <v>87</v>
      </c>
      <c r="AP50" s="29" t="s">
        <v>87</v>
      </c>
      <c r="AQ50" s="29" t="s">
        <v>87</v>
      </c>
      <c r="AR50" s="29" t="s">
        <v>87</v>
      </c>
      <c r="AS50" s="29" t="s">
        <v>87</v>
      </c>
      <c r="AT50" s="29" t="s">
        <v>87</v>
      </c>
      <c r="AU50" s="29" t="s">
        <v>87</v>
      </c>
      <c r="AV50" s="29" t="s">
        <v>87</v>
      </c>
      <c r="AW50" s="29" t="s">
        <v>87</v>
      </c>
      <c r="AX50" s="29" t="s">
        <v>87</v>
      </c>
      <c r="AY50" s="29" t="s">
        <v>87</v>
      </c>
      <c r="AZ50" s="29" t="s">
        <v>87</v>
      </c>
      <c r="BA50" s="29" t="s">
        <v>309</v>
      </c>
      <c r="BB50" s="29" t="s">
        <v>87</v>
      </c>
      <c r="BC50" s="29" t="s">
        <v>87</v>
      </c>
      <c r="BD50" s="29" t="s">
        <v>87</v>
      </c>
      <c r="BE50" s="29" t="s">
        <v>87</v>
      </c>
      <c r="BF50" s="29" t="s">
        <v>100</v>
      </c>
      <c r="BG50" s="29" t="s">
        <v>309</v>
      </c>
      <c r="BH50" s="29" t="s">
        <v>310</v>
      </c>
      <c r="BI50" s="29" t="s">
        <v>276</v>
      </c>
      <c r="BJ50" s="29" t="s">
        <v>311</v>
      </c>
      <c r="BK50" s="29" t="s">
        <v>312</v>
      </c>
      <c r="BL50" s="29" t="s">
        <v>105</v>
      </c>
      <c r="BM50" s="29" t="s">
        <v>313</v>
      </c>
    </row>
    <row r="51" spans="1:65" hidden="1" x14ac:dyDescent="0.25">
      <c r="B51" s="9" t="s">
        <v>314</v>
      </c>
      <c r="N51" s="30">
        <v>160767</v>
      </c>
    </row>
  </sheetData>
  <autoFilter ref="A1:BM51" xr:uid="{0E81D927-57AA-4394-83C9-781AE6D94E64}">
    <filterColumn colId="0">
      <filters>
        <filter val="ELI-3936765-000"/>
        <filter val="ELI-3936766-000"/>
        <filter val="ELI-3936767-000"/>
        <filter val="ELI-3936768-000"/>
        <filter val="ELI-3936769-000"/>
        <filter val="ELI-3936770-000"/>
        <filter val="ELI-3936771-000"/>
        <filter val="ELI-3936772-000"/>
        <filter val="ELI-3936773-000"/>
        <filter val="ELI-3936774-000"/>
        <filter val="ELI-3936775-000"/>
        <filter val="ELI-3936776-000"/>
        <filter val="ELI-3936777-000"/>
        <filter val="ELI-3936778-000"/>
        <filter val="ELI-3936779-000"/>
        <filter val="ELI-3936780-000"/>
        <filter val="ELI-3936781-000"/>
        <filter val="ELI-3936782-000"/>
        <filter val="ELI-3936783-000"/>
        <filter val="ELI-3936784-000"/>
        <filter val="ELI-3936785-000"/>
        <filter val="ELI-3936786-000"/>
        <filter val="ELI-3936787-000"/>
        <filter val="ELI-3936788-000"/>
        <filter val="ELI-3936789-000"/>
        <filter val="ELI-3936790-000"/>
        <filter val="ELI-3936791-000"/>
        <filter val="ELI-3936792-000"/>
        <filter val="ELI-3936793-000"/>
        <filter val="ELI-3936794-000"/>
        <filter val="ELI-3936795-000"/>
        <filter val="ELI-3936796-000"/>
        <filter val="ELI-3936797-000"/>
        <filter val="ELI-3936798-000"/>
        <filter val="ELI-3936799-000"/>
        <filter val="ELI-3936800-000"/>
        <filter val="ELI-3936801-000"/>
        <filter val="ELI-3936802-000"/>
        <filter val="ELI-3936803-000"/>
        <filter val="ELI-3936804-000"/>
        <filter val="ELI-3936805-000"/>
        <filter val="ELI-3936806-000"/>
        <filter val="ELI-3936808-000"/>
        <filter val="ELI-3936809-000"/>
        <filter val="ELI-3951201-000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8FE5A12C96A045ABE7F85A63C2C753" ma:contentTypeVersion="24" ma:contentTypeDescription="Create a new document." ma:contentTypeScope="" ma:versionID="292a3807c46ddf91c0f19c953a47db73">
  <xsd:schema xmlns:xsd="http://www.w3.org/2001/XMLSchema" xmlns:xs="http://www.w3.org/2001/XMLSchema" xmlns:p="http://schemas.microsoft.com/office/2006/metadata/properties" xmlns:ns2="518e90e8-ea09-4ab7-8875-1906d0bac9c7" xmlns:ns3="95688351-7716-4bf6-a400-18b85c9edc6b" xmlns:ns4="828e8809-76e9-4568-8263-c443acc8ed2d" targetNamespace="http://schemas.microsoft.com/office/2006/metadata/properties" ma:root="true" ma:fieldsID="89f18607becfb9815a5e0e7afbd33ee5" ns2:_="" ns3:_="" ns4:_="">
    <xsd:import namespace="518e90e8-ea09-4ab7-8875-1906d0bac9c7"/>
    <xsd:import namespace="95688351-7716-4bf6-a400-18b85c9edc6b"/>
    <xsd:import namespace="828e8809-76e9-4568-8263-c443acc8ed2d"/>
    <xsd:element name="properties">
      <xsd:complexType>
        <xsd:sequence>
          <xsd:element name="documentManagement">
            <xsd:complexType>
              <xsd:all>
                <xsd:element ref="ns2:Old_x0020_ID" minOccurs="0"/>
                <xsd:element ref="ns2:Source" minOccurs="0"/>
                <xsd:element ref="ns2:ac1833ce3bd847999441bc0a5a5ff873" minOccurs="0"/>
                <xsd:element ref="ns2:TaxCatchAll" minOccurs="0"/>
                <xsd:element ref="ns2:TaxCatchAllLabel" minOccurs="0"/>
                <xsd:element ref="ns2:Old_x0020_Author" minOccurs="0"/>
                <xsd:element ref="ns2:Old_x0020_Editor" minOccurs="0"/>
                <xsd:element ref="ns2:Old_x0020_Path" minOccurs="0"/>
                <xsd:element ref="ns3:Electrical_x0020_ID"/>
                <xsd:element ref="ns3:Status"/>
                <xsd:element ref="ns3:MediaServiceDateTaken" minOccurs="0"/>
                <xsd:element ref="ns3:MediaServiceAutoTags" minOccurs="0"/>
                <xsd:element ref="ns3:MediaServiceOCR" minOccurs="0"/>
                <xsd:element ref="ns3:DateandTime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Project_x0020_indicator"/>
                <xsd:element ref="ns3:TR_x0020_Number"/>
                <xsd:element ref="ns3:Project_x0020_Leader"/>
                <xsd:element ref="ns3:Program_x0020_manager"/>
                <xsd:element ref="ns3:Designer"/>
                <xsd:element ref="ns4:_dlc_DocId" minOccurs="0"/>
                <xsd:element ref="ns4:_dlc_DocIdUrl" minOccurs="0"/>
                <xsd:element ref="ns4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e90e8-ea09-4ab7-8875-1906d0bac9c7" elementFormDefault="qualified">
    <xsd:import namespace="http://schemas.microsoft.com/office/2006/documentManagement/types"/>
    <xsd:import namespace="http://schemas.microsoft.com/office/infopath/2007/PartnerControls"/>
    <xsd:element name="Old_x0020_ID" ma:index="8" nillable="true" ma:displayName="Old ID" ma:default="" ma:internalName="Old_x0020_ID">
      <xsd:simpleType>
        <xsd:restriction base="dms:Text">
          <xsd:maxLength value="255"/>
        </xsd:restriction>
      </xsd:simpleType>
    </xsd:element>
    <xsd:element name="Source" ma:index="9" nillable="true" ma:displayName="Source" ma:default="" ma:internalName="Source">
      <xsd:simpleType>
        <xsd:restriction base="dms:Text">
          <xsd:maxLength value="255"/>
        </xsd:restriction>
      </xsd:simpleType>
    </xsd:element>
    <xsd:element name="ac1833ce3bd847999441bc0a5a5ff873" ma:index="10" nillable="true" ma:taxonomy="true" ma:internalName="ac1833ce3bd847999441bc0a5a5ff873" ma:taxonomyFieldName="Storage_x0020_period" ma:displayName="Storage period" ma:default="" ma:fieldId="{ac1833ce-3bd8-4799-9441-bc0a5a5ff873}" ma:sspId="352bfcb8-bce2-4279-b723-8ab1d206d088" ma:termSetId="3f20dcd1-922b-41e6-acc8-df43f4f343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e7b34c17-fa38-4280-8252-b32e59b24c17}" ma:internalName="TaxCatchAll" ma:showField="CatchAllData" ma:web="828e8809-76e9-4568-8263-c443acc8ed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7b34c17-fa38-4280-8252-b32e59b24c17}" ma:internalName="TaxCatchAllLabel" ma:readOnly="true" ma:showField="CatchAllDataLabel" ma:web="828e8809-76e9-4568-8263-c443acc8ed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ld_x0020_Author" ma:index="14" nillable="true" ma:displayName="Old Author" ma:default="" ma:internalName="Old_x0020_Author">
      <xsd:simpleType>
        <xsd:restriction base="dms:Text">
          <xsd:maxLength value="255"/>
        </xsd:restriction>
      </xsd:simpleType>
    </xsd:element>
    <xsd:element name="Old_x0020_Editor" ma:index="15" nillable="true" ma:displayName="Old Editor" ma:default="" ma:internalName="Old_x0020_Editor">
      <xsd:simpleType>
        <xsd:restriction base="dms:Text">
          <xsd:maxLength value="255"/>
        </xsd:restriction>
      </xsd:simpleType>
    </xsd:element>
    <xsd:element name="Old_x0020_Path" ma:index="16" nillable="true" ma:displayName="Old Path" ma:default="" ma:internalName="Old_x0020_Pat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88351-7716-4bf6-a400-18b85c9edc6b" elementFormDefault="qualified">
    <xsd:import namespace="http://schemas.microsoft.com/office/2006/documentManagement/types"/>
    <xsd:import namespace="http://schemas.microsoft.com/office/infopath/2007/PartnerControls"/>
    <xsd:element name="Electrical_x0020_ID" ma:index="17" ma:displayName="Electrical ID" ma:internalName="Electrical_x0020_ID">
      <xsd:simpleType>
        <xsd:restriction base="dms:Text">
          <xsd:maxLength value="255"/>
        </xsd:restriction>
      </xsd:simpleType>
    </xsd:element>
    <xsd:element name="Status" ma:index="18" ma:displayName="Status" ma:description="Open, Closed, On hold" ma:internalName="Status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andTime" ma:index="22" nillable="true" ma:displayName="Date and Time" ma:format="DateOnly" ma:internalName="DateandTim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Project_x0020_indicator" ma:index="33" ma:displayName="Project indicator" ma:internalName="Project_x0020_indicator">
      <xsd:simpleType>
        <xsd:restriction base="dms:Text">
          <xsd:maxLength value="255"/>
        </xsd:restriction>
      </xsd:simpleType>
    </xsd:element>
    <xsd:element name="TR_x0020_Number" ma:index="34" ma:displayName="Projet type" ma:internalName="TR_x0020_Number">
      <xsd:simpleType>
        <xsd:restriction base="dms:Text">
          <xsd:maxLength value="255"/>
        </xsd:restriction>
      </xsd:simpleType>
    </xsd:element>
    <xsd:element name="Project_x0020_Leader" ma:index="35" ma:displayName="Project Leader" ma:internalName="Project_x0020_Leader">
      <xsd:simpleType>
        <xsd:restriction base="dms:Text">
          <xsd:maxLength value="255"/>
        </xsd:restriction>
      </xsd:simpleType>
    </xsd:element>
    <xsd:element name="Program_x0020_manager" ma:index="36" ma:displayName="Program manager" ma:internalName="Program_x0020_manager">
      <xsd:simpleType>
        <xsd:restriction base="dms:Text">
          <xsd:maxLength value="255"/>
        </xsd:restriction>
      </xsd:simpleType>
    </xsd:element>
    <xsd:element name="Designer" ma:index="37" ma:displayName="Designer" ma:internalName="Designer">
      <xsd:simpleType>
        <xsd:restriction base="dms:Text">
          <xsd:maxLength value="255"/>
        </xsd:restriction>
      </xsd:simpleType>
    </xsd:element>
    <xsd:element name="lcf76f155ced4ddcb4097134ff3c332f" ma:index="42" nillable="true" ma:taxonomy="true" ma:internalName="lcf76f155ced4ddcb4097134ff3c332f" ma:taxonomyFieldName="MediaServiceImageTags" ma:displayName="Image Tags" ma:readOnly="false" ma:fieldId="{5cf76f15-5ced-4ddc-b409-7134ff3c332f}" ma:taxonomyMulti="true" ma:sspId="352bfcb8-bce2-4279-b723-8ab1d206d0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e8809-76e9-4568-8263-c443acc8ed2d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8e90e8-ea09-4ab7-8875-1906d0bac9c7" xsi:nil="true"/>
    <ac1833ce3bd847999441bc0a5a5ff873 xmlns="518e90e8-ea09-4ab7-8875-1906d0bac9c7">
      <Terms xmlns="http://schemas.microsoft.com/office/infopath/2007/PartnerControls"/>
    </ac1833ce3bd847999441bc0a5a5ff873>
    <Old_x0020_Editor xmlns="518e90e8-ea09-4ab7-8875-1906d0bac9c7" xsi:nil="true"/>
    <Old_x0020_Path xmlns="518e90e8-ea09-4ab7-8875-1906d0bac9c7" xsi:nil="true"/>
    <Old_x0020_Author xmlns="518e90e8-ea09-4ab7-8875-1906d0bac9c7" xsi:nil="true"/>
    <Old_x0020_ID xmlns="518e90e8-ea09-4ab7-8875-1906d0bac9c7" xsi:nil="true"/>
    <Source xmlns="518e90e8-ea09-4ab7-8875-1906d0bac9c7" xsi:nil="true"/>
    <lcf76f155ced4ddcb4097134ff3c332f xmlns="95688351-7716-4bf6-a400-18b85c9edc6b">
      <Terms xmlns="http://schemas.microsoft.com/office/infopath/2007/PartnerControls"/>
    </lcf76f155ced4ddcb4097134ff3c332f>
    <TR_x0020_Number xmlns="95688351-7716-4bf6-a400-18b85c9edc6b"/>
    <Project_x0020_indicator xmlns="95688351-7716-4bf6-a400-18b85c9edc6b"/>
    <Electrical_x0020_ID xmlns="95688351-7716-4bf6-a400-18b85c9edc6b"/>
    <Project_x0020_Leader xmlns="95688351-7716-4bf6-a400-18b85c9edc6b"/>
    <Designer xmlns="95688351-7716-4bf6-a400-18b85c9edc6b"/>
    <Status xmlns="95688351-7716-4bf6-a400-18b85c9edc6b"/>
    <DateandTime xmlns="95688351-7716-4bf6-a400-18b85c9edc6b" xsi:nil="true"/>
    <Program_x0020_manager xmlns="95688351-7716-4bf6-a400-18b85c9edc6b"/>
    <_dlc_DocId xmlns="828e8809-76e9-4568-8263-c443acc8ed2d">7PPETKSZK6UC-1470460216-4212</_dlc_DocId>
    <_dlc_DocIdUrl xmlns="828e8809-76e9-4568-8263-c443acc8ed2d">
      <Url>https://eliagroup.sharepoint.com/sites/Infrastructure/Engineering/engineering_LAS/_layouts/15/DocIdRedir.aspx?ID=7PPETKSZK6UC-1470460216-4212</Url>
      <Description>7PPETKSZK6UC-1470460216-4212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352bfcb8-bce2-4279-b723-8ab1d206d088" ContentTypeId="0x0101" PreviousValue="false"/>
</file>

<file path=customXml/itemProps1.xml><?xml version="1.0" encoding="utf-8"?>
<ds:datastoreItem xmlns:ds="http://schemas.openxmlformats.org/officeDocument/2006/customXml" ds:itemID="{08D01853-6803-4EBC-AC9E-6016BE184CF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649BAFC-0E22-486E-89B4-8FA7D5830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e90e8-ea09-4ab7-8875-1906d0bac9c7"/>
    <ds:schemaRef ds:uri="95688351-7716-4bf6-a400-18b85c9edc6b"/>
    <ds:schemaRef ds:uri="828e8809-76e9-4568-8263-c443acc8ed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5AC22B-63F4-4A94-97F5-88A09370F2F3}">
  <ds:schemaRefs>
    <ds:schemaRef ds:uri="http://schemas.microsoft.com/office/2006/metadata/properties"/>
    <ds:schemaRef ds:uri="http://schemas.microsoft.com/office/infopath/2007/PartnerControls"/>
    <ds:schemaRef ds:uri="518e90e8-ea09-4ab7-8875-1906d0bac9c7"/>
    <ds:schemaRef ds:uri="95688351-7716-4bf6-a400-18b85c9edc6b"/>
    <ds:schemaRef ds:uri="828e8809-76e9-4568-8263-c443acc8ed2d"/>
  </ds:schemaRefs>
</ds:datastoreItem>
</file>

<file path=customXml/itemProps4.xml><?xml version="1.0" encoding="utf-8"?>
<ds:datastoreItem xmlns:ds="http://schemas.openxmlformats.org/officeDocument/2006/customXml" ds:itemID="{A4F80F78-3999-41CA-8464-41879666659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A66F947-292C-4AB0-AF0F-B2AE0808BE7D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Plans Project</vt:lpstr>
      <vt:lpstr>Data</vt:lpstr>
      <vt:lpstr>'Plans Project'!Extract</vt:lpstr>
    </vt:vector>
  </TitlesOfParts>
  <Manager/>
  <Company>Elia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den Broeck Sven</dc:creator>
  <cp:keywords/>
  <dc:description/>
  <cp:lastModifiedBy>Deyaert Joeri</cp:lastModifiedBy>
  <cp:revision/>
  <dcterms:created xsi:type="dcterms:W3CDTF">2022-10-10T09:40:15Z</dcterms:created>
  <dcterms:modified xsi:type="dcterms:W3CDTF">2026-06-02T07:18:13Z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0x010100538FE5A12C96A045ABE7F85A63C2C753</vt:lpwstr>
  </property>
  <property fmtid="{D5CDD505-2E9C-101B-9397-08002B2CF9AE}" pid="3" name="Storage_x0020_period">
    <vt:lpwstr/>
  </property>
  <property fmtid="{D5CDD505-2E9C-101B-9397-08002B2CF9AE}" pid="4" name="MediaServiceImageTags">
    <vt:lpwstr/>
  </property>
  <property fmtid="{D5CDD505-2E9C-101B-9397-08002B2CF9AE}" pid="5" name="Storage period">
    <vt:lpwstr/>
  </property>
  <property fmtid="{D5CDD505-2E9C-101B-9397-08002B2CF9AE}" pid="6" name="_dlc_DocIdItemGuid">
    <vt:lpwstr>cc211e9e-84cd-456b-ba34-361767ccefd2</vt:lpwstr>
  </property>
</Properties>
</file>